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80" sheetId="3" r:id="rId3"/>
    <sheet name="SO 201" sheetId="4" r:id="rId4"/>
    <sheet name="SO 440" sheetId="5" r:id="rId5"/>
    <sheet name="SO 901" sheetId="6" r:id="rId6"/>
  </sheets>
  <definedNames/>
  <calcPr/>
  <webPublishing/>
</workbook>
</file>

<file path=xl/sharedStrings.xml><?xml version="1.0" encoding="utf-8"?>
<sst xmlns="http://schemas.openxmlformats.org/spreadsheetml/2006/main" count="2590" uniqueCount="766">
  <si>
    <t>ASPE10</t>
  </si>
  <si>
    <t>S</t>
  </si>
  <si>
    <t>Firma: ÚDRŽBA SILNIC Královéhradeckého kraje a.s.</t>
  </si>
  <si>
    <t>Soupis prací objektu</t>
  </si>
  <si>
    <t xml:space="preserve">Stavba: </t>
  </si>
  <si>
    <t>329 08</t>
  </si>
  <si>
    <t>Most ev.č. 32426-1 Radíkovice_neoceněný</t>
  </si>
  <si>
    <t>O</t>
  </si>
  <si>
    <t>Rozpočet:</t>
  </si>
  <si>
    <t>0,00</t>
  </si>
  <si>
    <t>15,00</t>
  </si>
  <si>
    <t>21,00</t>
  </si>
  <si>
    <t>2</t>
  </si>
  <si>
    <t>3</t>
  </si>
  <si>
    <t>SO 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</si>
  <si>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</si>
  <si>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</si>
  <si>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</si>
  <si>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</si>
  <si>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</si>
  <si>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</si>
  <si>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</si>
  <si>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</si>
  <si>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</si>
  <si>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</si>
  <si>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</si>
  <si>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</si>
  <si>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</si>
  <si>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</si>
  <si>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</si>
  <si>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</si>
  <si>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</si>
  <si>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</si>
  <si>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</si>
  <si>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</si>
  <si>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</si>
  <si>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</si>
  <si>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</si>
  <si>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</si>
  <si>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M</t>
  </si>
  <si>
    <t>PP</t>
  </si>
  <si>
    <t>Zajištění inženýrských sítí během realizace stavby dle požadavku správců. Nutné vytyčení všech podzemních sítí s protokolárním zápisem příslušných správců. Určení přesné polohy podzemního vedení kopanými sondami.  Zajištění stavby proti škodě na okolních pozemcích a objektech.  
Pevná cena.</t>
  </si>
  <si>
    <t>VV</t>
  </si>
  <si>
    <t>Vytýčení stávajících inženýrských sítí a jejich zajištění pro všechny stavební objekty vč. Případných sond pro zajištění polohy sítí 
100=100,00 [A]</t>
  </si>
  <si>
    <t>TS</t>
  </si>
  <si>
    <t>zahrnuje veškeré náklady spojené s objednatelem požadovanými zařízeními</t>
  </si>
  <si>
    <t>02860</t>
  </si>
  <si>
    <t>PRŮZKUMNÉ PRÁCE - DOPLŇKOVÝ IG PRŮZKUM</t>
  </si>
  <si>
    <t>SOUBOR</t>
  </si>
  <si>
    <t>Provedení doplňkového průzkumu včetně zpracování protokolu, rozbor agresivity vody, účast geologa při zakládání a při převzetí zemní pláně.   
Pevná cena</t>
  </si>
  <si>
    <t>IG průzkum doplňkový a průzkum agresivity vod a prostředí v průběhu a před provedením založení objektu SO 201 
(celkem práce s vyhodnocením agresivity vod, případné řešení nerovn. ložených vrstev s návrhem výměny podloží) vč. účasti geologa stavby při založení SO 201 
1=1,00 [A]</t>
  </si>
  <si>
    <t>02911</t>
  </si>
  <si>
    <t>OSTATNÍ POŽADAVKY - GEODETICKÉ ZAMĚŘENÍ</t>
  </si>
  <si>
    <t>vytyčovací práce + cena za vytyčení prostorové polohy stavby před jejím zahájením odborně způsobilými osobami. Kompletní geodetické práce na vytyčení vytyčovaných bodů definovaného objektu v rozsahu PD a TKP.  
celkem včetně geoetického sledování konstrukce v průběhu výstavby a po dokončení stavby dle TZ kapitola  14.  
cena za zaměření skutečného provedení stavby výškopisné i polohopisné   
celkem včetně ochrany vytyčovacích a vytyčovaných bodů  
Pevná cena.</t>
  </si>
  <si>
    <t>1=1,00 [A]</t>
  </si>
  <si>
    <t>zahrnuje veškeré náklady spojené s objednatelem požadovanými pracemi</t>
  </si>
  <si>
    <t>02940</t>
  </si>
  <si>
    <t>OSTATNÍ POŽADAVKY - VYPRACOVÁNÍ DOKUMENTACE</t>
  </si>
  <si>
    <t>KPL</t>
  </si>
  <si>
    <t>Havarijní plán a protipovoďový plán (2x tištěné paré).</t>
  </si>
  <si>
    <t>029412</t>
  </si>
  <si>
    <t>OSTATNÍ POŽADAVKY - VYPRACOVÁNÍ MOSTNÍHO LISTU</t>
  </si>
  <si>
    <t>KUS</t>
  </si>
  <si>
    <t>Grafická a textová část mostního listu.  
Pevná cena.</t>
  </si>
  <si>
    <t>Výpočet zatížitelnosti mostu.  
Pevná cena.</t>
  </si>
  <si>
    <t>7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</si>
  <si>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</si>
  <si>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</si>
  <si>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aktualizace dopracování dopravního značení. Vypracuje autorizovaná osoba. Odsouhlasí správce stavby. Zpracování Plánu údržby mostu.  
Zadavatel poskytne otevřený formát *.dwg.   
Pevná cena</t>
  </si>
  <si>
    <t>8</t>
  </si>
  <si>
    <t>02944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</si>
  <si>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</si>
  <si>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4x tištěné paré + 1x CD   
Pevná cena</t>
  </si>
  <si>
    <t>02945</t>
  </si>
  <si>
    <t>OSTAT POŽADAVKY - GEOMETRICKÝ PLÁN</t>
  </si>
  <si>
    <t>Geometrický oddělovací plán pro majetkové vypořádání vlastnických vztahů. Včetně odsouhlasení a projednání s katastrálním úřadem.   
Pevná cena.</t>
  </si>
  <si>
    <t>Geometrický oddělovací plán pro majetkové vypořádání vlastnických  vztahů ověřený příslušným katastrálním úřadem, vč. předání, odsouhlasení objednatelem</t>
  </si>
  <si>
    <t>položka zahrnuje: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</si>
  <si>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</si>
  <si>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</si>
  <si>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2x měsíčně zpráva o průběhu výstavby s fotodokumentací průběhu stavby.  
Pevná cena.</t>
  </si>
  <si>
    <t>fotodokumentace - měsíčně barevné fotografie v tištěné a elektronické formě,závěrečná fotodokumentace v albu s popisem v tištěné i elektronické formě 
v rozsahu dle SOD 
1=1,00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</si>
  <si>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</si>
  <si>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11</t>
  </si>
  <si>
    <t>02950</t>
  </si>
  <si>
    <t>OSTATNÍ POŽADAVKY - POSUDKY, KONTROLY, REVIZNÍ ZPRÁVY</t>
  </si>
  <si>
    <t>"Práce geotechnika na stavbě při zakládání SO 201 a při realizaci zajištění výkopu. Vyhodnocení souladu s DSP, PDPS a RDS".  
Pevná cena.                    
Geotechnický průzkum na stavbě při zakládání objektu dle TKP, ČSN a PD - kompletní práce dodavatele včetně vyhodnocení, zápisů, zpráv atp.</t>
  </si>
  <si>
    <t>12</t>
  </si>
  <si>
    <t>a</t>
  </si>
  <si>
    <t>"Pasportizace nemovitostí v zájmovém území celé akce před zahájením a po dokončení prací, dopravního značení , vybavení komunikace - odvodnění příkopu, vodní tok, přilehlé pozemky, nemovitosti a objekty inženýrských sítí (v zájmovém prostoru). Projednání pasportizace provedené před zahájením prací. Následně pasportizace po dokončení akce s projednáním a prokázáním  stavů konstrukcí, objektů a pozemků před a po akci.  
Celkem pasportizace včetně kompletní dokumentace v tištěné podobě a předání na CD dle SOD."  
Pevná cena.</t>
  </si>
  <si>
    <t>13</t>
  </si>
  <si>
    <t>02953</t>
  </si>
  <si>
    <t>OSTATNÍ POŽADAVKY - HLAVNÍ MOSTNÍ PROHLÍDKA</t>
  </si>
  <si>
    <t>Hlavní mostní prohlídka.  
Pevná cena.</t>
  </si>
  <si>
    <t>položka zahrnuje :  
- úkony dle ČSN 73 6221  
- provedení hlavní mostní prohlídky oprávněnou fyzickou nebo právnickou osobou  
- vyhotovení záznamu (protokolu), který jednoznačně definuje stav mostu</t>
  </si>
  <si>
    <t>14</t>
  </si>
  <si>
    <t>02990</t>
  </si>
  <si>
    <t>OSTATNÍ POŽADAVKY - INFORMAČNÍ TABULE</t>
  </si>
  <si>
    <t>KS</t>
  </si>
  <si>
    <t>Náklady na zřízení informační tabule s údaji o stavbě s textem dle vzoru. Informační tabule dle vzoru rozsahu uvedeném v SOD.  
Pevna cena.</t>
  </si>
  <si>
    <t>informační tabule objednatele 2 =2,00 [A]ks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</si>
  <si>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</si>
  <si>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15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</si>
  <si>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</si>
  <si>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</si>
  <si>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staveništi. Trasy pro pěší v souladu s vyhl. č. 398/2009 Sb. o obecných technických požadavcích zabezpečujících bezbariérové užívání staveb. Po dobu realizace stavby zajištěn přístup k objektům pro požární techniku, policii, záchranné služby.  
Pevná cena.</t>
  </si>
  <si>
    <t>zahrnuje objednatelem povolené náklady na požadovaná zařízení zhotovitele</t>
  </si>
  <si>
    <t>Ostatní konstrukce a práce</t>
  </si>
  <si>
    <t>16</t>
  </si>
  <si>
    <t>91355</t>
  </si>
  <si>
    <t>EVIDENČNÍ ČÍSLO MOSTU</t>
  </si>
  <si>
    <t>1*2=2,00 [A]</t>
  </si>
  <si>
    <t>položka zahrnuje štítek s evidenčním číslem mostu, sloupek dopravní značky včetně osazení a nutných zemních prací a zabetonování</t>
  </si>
  <si>
    <t>SO 101</t>
  </si>
  <si>
    <t>Komunikace III/32426</t>
  </si>
  <si>
    <t>014121</t>
  </si>
  <si>
    <t>POPLATKY ZA SKLÁDKU TYP S-OO (OSTATNÍ ODPAD)</t>
  </si>
  <si>
    <t>T</t>
  </si>
  <si>
    <t>podkladní vrstva komunikace, kamenivo</t>
  </si>
  <si>
    <t>pol.č.113326  
74,8*2=149,60 [A]</t>
  </si>
  <si>
    <t>zahrnuje veškeré poplatky provozovateli skládky související s uložením odpadu na skládce.</t>
  </si>
  <si>
    <t>014131</t>
  </si>
  <si>
    <t>POPLATKY ZA SKLÁDKU TYP S-NO (NEBEZPEČNÝ ODPAD)</t>
  </si>
  <si>
    <t>podkladní vrstva komunikace s asf. pojivem</t>
  </si>
  <si>
    <t>pol.č.113336  
37,4*2=74,80 [A]</t>
  </si>
  <si>
    <t>Zemní práce</t>
  </si>
  <si>
    <t>113326</t>
  </si>
  <si>
    <t>ODSTRAN PODKL VOZOVEK A CHODNÍKŮ Z KAMENIVA NESTMEL,</t>
  </si>
  <si>
    <t>M3</t>
  </si>
  <si>
    <t>podkladní vrstva komunikace, vč. uložení na trvalou skládku</t>
  </si>
  <si>
    <t>uvažovaná  tl. 200 mm 
dle situace 
5,5*68,0*0,2=74,80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</si>
  <si>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</si>
  <si>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113336</t>
  </si>
  <si>
    <t>ODSTRAN PODKL VOZOVEK A CHOD S ASFALT POJIVEM,</t>
  </si>
  <si>
    <t>Podkladní vrstva komunikace (obalované kamenivo)   
vč. uložení na trvalou skládku</t>
  </si>
  <si>
    <t>dle situace 
pr. tl.100 mm 
5,5*68,0*0,1=37,40 [A]</t>
  </si>
  <si>
    <t>11372</t>
  </si>
  <si>
    <t>FRÉZOVÁNÍ ZPEVNĚNÝCH PLOCH ASFALTOVÝCH</t>
  </si>
  <si>
    <t>Zhotovitel v ceně zohlední možnost zpětného využití vyfrézovaného materiálu na stavbě</t>
  </si>
  <si>
    <t>uvažovaná  tl. 150 mm 
dle situace 
5,5*68,0*0,15=56,10 [A]</t>
  </si>
  <si>
    <t>123736</t>
  </si>
  <si>
    <t>ODKOP PRO SPOD STAVBU SILNIC A ŽELEZNIC TŘ. I,</t>
  </si>
  <si>
    <t>odkop pro výměnu aktivní zóny - o realizaci bude rozhodnuto po odkrytí stávajících vrstev vozovky.</t>
  </si>
  <si>
    <t>pol.17180 
121,1=121,10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</si>
  <si>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</si>
  <si>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132736</t>
  </si>
  <si>
    <t>HLOUBENÍ RÝH ŠÍŘ DO 2M PAŽ I NEPAŽ TŘ. I,</t>
  </si>
  <si>
    <t>rýha pro kanalizaci</t>
  </si>
  <si>
    <t>1,25*1,0*(4,5+2,0+24,0+23,0+2,0+4,0)=74,38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</si>
  <si>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</si>
  <si>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</si>
  <si>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</si>
  <si>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výměna zeminy aktivní zóny - o realizaci bude rozhodnuto po odkrytí stávajících vrstev vozovky.   
Požadavek na únosnost zemní pláně Edef,2=45MPa), zeminy musí splňovat požadavky na materiál aktivní zóny dle ČSN 736133</t>
  </si>
  <si>
    <t>dle situace 
konstrukce A, tl. výměny uvažována 350 mm 
146,0+200,0=346,00 [A] 
A*0,35=121,10 [B]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</si>
  <si>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</si>
  <si>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</si>
  <si>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</si>
  <si>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úprava v místě nezpevněné krajnice a napojení na chodník mostu  
nenamrzavý nesoudržný materiál</t>
  </si>
  <si>
    <t>vpravo na konci úpravy 
1,0*0,3*15=4,50 [A] 
0,9*0,5*10,0*2=9,00 [B] 
Celkem: A+B=13,50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</si>
  <si>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</si>
  <si>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</si>
  <si>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</si>
  <si>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a podsyp potrubí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</si>
  <si>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</si>
  <si>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</si>
  <si>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</si>
  <si>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M2</t>
  </si>
  <si>
    <t>E def,2 min.=45MPa</t>
  </si>
  <si>
    <t>dle situace 
konstrukce A 
146,0+200,0=346,00 [A]</t>
  </si>
  <si>
    <t>položka zahrnuje úpravu pláně včetně vyrovnání výškových rozdílů. Míru zhutnění určuje projekt.</t>
  </si>
  <si>
    <t>Základy</t>
  </si>
  <si>
    <t>21361</t>
  </si>
  <si>
    <t>DRENÁŽNÍ VRSTVY Z GEOTEXTILIE</t>
  </si>
  <si>
    <t>netkaná geotextílie 300g/m2, CBR&gt;3 kN dle TP 97  
separační a filtrační funkce</t>
  </si>
  <si>
    <t>výměra dle pol.č. 18110 
346,0=346,00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</si>
  <si>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</si>
  <si>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Komunikace</t>
  </si>
  <si>
    <t>56333</t>
  </si>
  <si>
    <t>VOZOVKOVÉ VRSTVY ZE ŠTĚRKODRTI TL. DO 150MM</t>
  </si>
  <si>
    <t>podkladní vrstva ze štěrkodrti - ŠDa 0-32 a HDk 32-63  
obě vrstvy po 150mm</t>
  </si>
  <si>
    <t>HDk 32-63  
dle situace 
konstrukce A 
146,0+200,0=346,00 [A] 
ŠD 0-32 
dle situace 
konstrukce A 
146,0+200,0=346,00 [B] 
Celkem: A+B=692,00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</si>
  <si>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</si>
  <si>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56963</t>
  </si>
  <si>
    <t>ZPEVNĚNÍ KRAJNIC Z RECYKLOVANÉHO MATERIÁLU TL DO 150MM</t>
  </si>
  <si>
    <t>R-mat. (40 RA 0/32)  tl.150 mm</t>
  </si>
  <si>
    <t>krajnice silnice 
0,5*15,0=7,50 [A] 
vjezd 11,0*3,0+5,3*6,9=69,57 [B] 
Celkem: A+B=77,07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</si>
  <si>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</si>
  <si>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</si>
  <si>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</si>
  <si>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PI-E 1,0 kg/m2</t>
  </si>
  <si>
    <t>na ŠD 146,0+200,0=346,00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</si>
  <si>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</si>
  <si>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</si>
  <si>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</si>
  <si>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PS-E 0,5kg/m2</t>
  </si>
  <si>
    <t>na ACP pol.574E46 346,0=346,00 [A] 
na ACL pol. 574C56 438,0=438,00 [B] 
na mostě 40,0=40,00 [C] 
Celkem: A+B+C=824,00 [D]</t>
  </si>
  <si>
    <t>17</t>
  </si>
  <si>
    <t>574A34</t>
  </si>
  <si>
    <t>ASFALTOVÝ BETON PRO OBRUSNÉ VRSTVY ACO 11+, 11S TL. 40MM</t>
  </si>
  <si>
    <t>obrusná vrstva ACO 11+, 50/70</t>
  </si>
  <si>
    <t>dle situace 
konstrukce A 
146,0+200,0=346,00 [A] 
konstrukce B 24,0+28,0=52,00 [B] 
konstrukce C na mostě 40,0=40,00 [C] 
Celkem: A+B+C=438,00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</si>
  <si>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</si>
  <si>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18</t>
  </si>
  <si>
    <t>574C56</t>
  </si>
  <si>
    <t>ASFALTOVÝ BETON PRO LOŽNÍ VRSTVY ACL 16+, 16S TL. 60MM</t>
  </si>
  <si>
    <t>Ložná vrstva komunikace ACL 16+</t>
  </si>
  <si>
    <t>19</t>
  </si>
  <si>
    <t>574E46</t>
  </si>
  <si>
    <t>ASFALTOVÝ BETON PRO PODKLADNÍ VRSTVY ACP 16+, 16S TL. 50MM</t>
  </si>
  <si>
    <t>Podkladní vrstva ACP 16+</t>
  </si>
  <si>
    <t>Přidružená stavební výroba</t>
  </si>
  <si>
    <t>20</t>
  </si>
  <si>
    <t>71342</t>
  </si>
  <si>
    <t>IZOLACE TEPELNÁ POTRUBÍ SNÍMATELNÁ</t>
  </si>
  <si>
    <t>zaizolování vpusti UV4 v místě stávajícího vodovodu</t>
  </si>
  <si>
    <t>3,14*1,0*1,5=4,71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</si>
  <si>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</si>
  <si>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Potrubí</t>
  </si>
  <si>
    <t>21</t>
  </si>
  <si>
    <t>87434</t>
  </si>
  <si>
    <t>POTRUBÍ Z TRUB PLASTOVÝCH ODPADNÍCH DN DO 200MM</t>
  </si>
  <si>
    <t>přípojky DN 200, PP SN16</t>
  </si>
  <si>
    <t>4,0+2,0+2,0+4,0=12,00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</si>
  <si>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</si>
  <si>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22</t>
  </si>
  <si>
    <t>87444</t>
  </si>
  <si>
    <t>POTRUBÍ Z TRUB PLASTOVÝCH ODPADNÍCH DN DO 250MM</t>
  </si>
  <si>
    <t>přípojky DN 250, PP SN16</t>
  </si>
  <si>
    <t>24,0+23,0=47,00 [A]</t>
  </si>
  <si>
    <t>23</t>
  </si>
  <si>
    <t>89536</t>
  </si>
  <si>
    <t>DRENÁŽNÍ VÝUSŤ Z PROST BETONU</t>
  </si>
  <si>
    <t>2=2,00 [A]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</si>
  <si>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</si>
  <si>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24</t>
  </si>
  <si>
    <t>89712</t>
  </si>
  <si>
    <t>VPUSŤ KANALIZAČNÍ ULIČNÍ KOMPLETNÍ Z BETONOVÝCH DÍLCŮ</t>
  </si>
  <si>
    <t>dle situace 
4=4,00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</si>
  <si>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</si>
  <si>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25</t>
  </si>
  <si>
    <t>914113</t>
  </si>
  <si>
    <t>DOPRAVNÍ ZNAČKY ZÁKLADNÍ VELIKOSTI OCELOVÉ NEREFLEXNÍ - DEMONTÁŽ</t>
  </si>
  <si>
    <t>2+1+2+3+3+1=12,00 [A]</t>
  </si>
  <si>
    <t>Položka zahrnuje odstranění, demontáž a odklizení materiálu s odvozem na předepsané místo</t>
  </si>
  <si>
    <t>26</t>
  </si>
  <si>
    <t>914121</t>
  </si>
  <si>
    <t>DOPRAVNÍ ZNAČKY ZÁKLADNÍ VELIKOSTI OCELOVÉ FÓLIE TŘ 1 - DODÁVKA A MONTÁŽ</t>
  </si>
  <si>
    <t>obnova</t>
  </si>
  <si>
    <t>P2 2=2,00 [A] 
E2b 1=1,00 [B] 
IS21c 2=2,00 [C] 
P4 1=1,00 [D] 
Celkem: A+B+C+D=6,00 [E]</t>
  </si>
  <si>
    <t>položka zahrnuje:  
- dodávku a montáž značek v požadovaném provedení</t>
  </si>
  <si>
    <t>27</t>
  </si>
  <si>
    <t>914911</t>
  </si>
  <si>
    <t>SLOUPKY A STOJKY DOPRAVNÍCH ZNAČEK Z OCEL TRUBEK SE ZABETONOVÁNÍM - DODÁVKA A MO</t>
  </si>
  <si>
    <t>výměna</t>
  </si>
  <si>
    <t>4=4,00 [A]</t>
  </si>
  <si>
    <t>položka zahrnuje:  
- sloupky a upevňovací zařízení včetně jejich osazení (betonová patka, zemní práce)</t>
  </si>
  <si>
    <t>28</t>
  </si>
  <si>
    <t>914913</t>
  </si>
  <si>
    <t>SLOUPKY A STOJKY DZ Z OCEL TRUBEK ZABETON DEMONTÁŽ</t>
  </si>
  <si>
    <t>dle situace 
6=6,00 [A]</t>
  </si>
  <si>
    <t>29</t>
  </si>
  <si>
    <t>915111</t>
  </si>
  <si>
    <t>VODOROVNÉ DOPRAVNÍ ZNAČENÍ BARVOU HLADKÉ - DODÁVKA A POKLÁDKA</t>
  </si>
  <si>
    <t>VDZ typ II. bílá barva s retroreflexní úpravou</t>
  </si>
  <si>
    <t>V2b (3/1,5/0,125) (50,0+5,0)/3*2*0,125=4,58 [A] 
V2b (1,5/1,5/0,125) (12,0+5,0)/2*0,125=1,06 [B] 
V4 (0,125) (68,0+50,0+5,0)*0,125=15,38 [C] 
Celkem: A+B+C=21,02 [D]</t>
  </si>
  <si>
    <t>položka zahrnuje:  
- dodání a pokládku nátěrového materiálu (měří se pouze natíraná plocha)  
- předznačení a reflexní úpravu</t>
  </si>
  <si>
    <t>30</t>
  </si>
  <si>
    <t>915211</t>
  </si>
  <si>
    <t>VODOROVNÉ DOPRAVNÍ ZNAČENÍ PLASTEM HLADKÉ - DODÁVKA A POKLÁDKA</t>
  </si>
  <si>
    <t>31</t>
  </si>
  <si>
    <t>919111</t>
  </si>
  <si>
    <t>ŘEZÁNÍ ASFALTOVÉHO KRYTU VOZOVEK TL DO 50MM</t>
  </si>
  <si>
    <t>mostní závěry 15x40 mm</t>
  </si>
  <si>
    <t>6,65*2=13,30 [A]</t>
  </si>
  <si>
    <t>položka zahrnuje řezání vozovkové vrstvy v předepsané tloušťce, včetně spotřeby vody</t>
  </si>
  <si>
    <t>32</t>
  </si>
  <si>
    <t>919112</t>
  </si>
  <si>
    <t>ŘEZÁNÍ ASFALTOVÉHO KRYTU VOZOVEK TL DO 100MM</t>
  </si>
  <si>
    <t>ZU + KU 
6,1+5,6=11,70 [A]</t>
  </si>
  <si>
    <t>33</t>
  </si>
  <si>
    <t>931321</t>
  </si>
  <si>
    <t>TĚSNĚNÍ DILATAČ SPAR ASF ZÁLIVKOU MODIFIK PRŮŘ DO 100MM2</t>
  </si>
  <si>
    <t>ZU + KU 
6,1+5,6=11,70 [E] 
těsnění podél  říms. obrubníků 
(1,5+13,5+1,5)*2=33,00 [F] 
Celkem: E+F=44,70 [G]</t>
  </si>
  <si>
    <t>položka zahrnuje dodávku a osazení předepsaného materiálu, očištění ploch spáry před úpravou, očištění okolí spáry po úpravě  
nezahrnuje těsnící profil</t>
  </si>
  <si>
    <t>34</t>
  </si>
  <si>
    <t>931325</t>
  </si>
  <si>
    <t>TĚSNĚNÍ DILATAČ SPAR ASF ZÁLIVKOU MODIFIK PRŮŘ DO 600MM2</t>
  </si>
  <si>
    <t>SO 180</t>
  </si>
  <si>
    <t>DIO</t>
  </si>
  <si>
    <t>02710</t>
  </si>
  <si>
    <t>POMOC PRÁCE ZŘÍZ NEBO ZAJIŠŤ OBJÍŽĎKY A PŘÍSTUP CESTY</t>
  </si>
  <si>
    <t>inženýrská činnost, zajištění povolení uzavírky, zajištění objízdných tras.  
PEVNÁ CENA</t>
  </si>
  <si>
    <t>914132</t>
  </si>
  <si>
    <t>DOPRAVNÍ ZNAČKY ZÁKLADNÍ VELIKOSTI OCELOVÉ FÓLIE TŘ 2 - MONTÁŽ S PŘEMÍSTĚNÍM</t>
  </si>
  <si>
    <t>přenosné značení</t>
  </si>
  <si>
    <t>Objízdná trasa:  
A15n 3=3,00 [A] 
B1 6=6,00 [B] 
B20 3=3,00 [C] 
C3 4=4,00 [D] 
E3 2=2,00 [E] 
E9 4=4,00 [F] 
E13 2=2,00 [G] 
IP10 3=3,00 [H] 
Celkem: A+B+C+D+E+F+G+H=27,00 [I]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</si>
  <si>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</si>
  <si>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</si>
  <si>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</si>
  <si>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Objízdná trasa:  
výměra dle 914132 
27=27,00 [A]</t>
  </si>
  <si>
    <t>914139</t>
  </si>
  <si>
    <t>DOPRAV ZNAČKY ZÁKLAD VEL OCEL FÓLIE TŘ 2 - NÁJEMNÉ</t>
  </si>
  <si>
    <t>KPL…</t>
  </si>
  <si>
    <t>přenosné dopravní značení</t>
  </si>
  <si>
    <t>27 ks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</si>
  <si>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</si>
  <si>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</si>
  <si>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</si>
  <si>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přechodné dopravní značení</t>
  </si>
  <si>
    <t>IP22 7=7,00 [A] 
IS11 19=19,00 [B] 
Celkem: A+B=26,00 [C]</t>
  </si>
  <si>
    <t>914413</t>
  </si>
  <si>
    <t>DOPRAVNÍ ZNAČKY 100X150CM OCELOVÉ - DEMONTÁŽ</t>
  </si>
  <si>
    <t>výměra dle 914412 
26=26,00 [A]</t>
  </si>
  <si>
    <t>914419</t>
  </si>
  <si>
    <t>DOPRAV ZNAČKY 100X150CM OCEL - NÁJEMNÉ</t>
  </si>
  <si>
    <t>26 ks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</si>
  <si>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</si>
  <si>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</si>
  <si>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</si>
  <si>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</si>
  <si>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</si>
  <si>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</si>
  <si>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</si>
  <si>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</si>
  <si>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1 ks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</si>
  <si>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</si>
  <si>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</si>
  <si>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</si>
  <si>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</si>
  <si>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</si>
  <si>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</si>
  <si>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</si>
  <si>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</si>
  <si>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2 ks</t>
  </si>
  <si>
    <t>916722</t>
  </si>
  <si>
    <t>UPEVŇOVACÍ KONSTR - PODKLADNÍ DESKA OD 28KG - MONTÁŽ S PŘESUNEM</t>
  </si>
  <si>
    <t>2ks na sloupek 
DZ základní 1sloupek 27*1*2=54,00 [A] 
DZ velké 2sloupky 26*2*2=104,00 [B] 
Celkem: A+B=158,00 [C]</t>
  </si>
  <si>
    <t>916723</t>
  </si>
  <si>
    <t>UPEVŇOVACÍ KONSTR - PODKLADNÍ DESKA OD 28KG - DEMONTÁŽ</t>
  </si>
  <si>
    <t>pol.č. 916722 
158=158,00 [A]</t>
  </si>
  <si>
    <t>916729</t>
  </si>
  <si>
    <t>UPEVŇOVACÍ KONSTR - PODKL DESKA OD 28KG - NÁJEMNÉ</t>
  </si>
  <si>
    <t>158 ks</t>
  </si>
  <si>
    <t>916732</t>
  </si>
  <si>
    <t>UPEVŇOVACÍ KONSTR - OCEL STOJAN - MONTÁŽ S PŘESUNEM</t>
  </si>
  <si>
    <t>DZ základní 1sloupek 27*1=27,00 [A] 
DZ velké 2sloupky 26*2=52,00 [B] 
Celkem: A+B=79,00 [C]</t>
  </si>
  <si>
    <t>916733</t>
  </si>
  <si>
    <t>UPEVŇOVACÍ KONSTR - OCEL STOJAN - DEMONTÁŽ</t>
  </si>
  <si>
    <t>pol.č. 916732 
79=79,00 [A]</t>
  </si>
  <si>
    <t>916739</t>
  </si>
  <si>
    <t>UPEVŇOVACÍ KONSTR - OCEL STOJAN - NÁJEMNÉ</t>
  </si>
  <si>
    <t>79 ks</t>
  </si>
  <si>
    <t>SO 201</t>
  </si>
  <si>
    <t>Most ev.č. 32426-1 Radíkovice</t>
  </si>
  <si>
    <t>014111</t>
  </si>
  <si>
    <t>POPLATKY ZA SKLÁDKU TYP S-IO (INERTNÍ ODPAD)</t>
  </si>
  <si>
    <t>suť</t>
  </si>
  <si>
    <t>966166 61,66*1,8=110,99 [A] 
966371 0,56*5*1,8=5,04 [B] 
Celkem: A+B=116,03 [C]</t>
  </si>
  <si>
    <t>zemina</t>
  </si>
  <si>
    <t>131736: 353,71*1,8=636,68 [A] 
122736: 10,0*1,8=18,00 [B] 
132736: 33,3*1,8=59,94 [C] 
Celkem: A+B+C=714,62 [D]</t>
  </si>
  <si>
    <t>112044</t>
  </si>
  <si>
    <t>KÁCENÍ STROMŮ D KMENE DO 0,3M S ODSTRANĚNÍM PAŘEZŮ,</t>
  </si>
  <si>
    <t>nízký strom keřovitého tvaru, komplet likvidace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</si>
  <si>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</si>
  <si>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11526</t>
  </si>
  <si>
    <t>PŘEVEDENÍ VODY POTRUBÍM DN 800 NEBO ŽLABY R.O. DO 2,8M</t>
  </si>
  <si>
    <t>potrubí DN 800, provizorní zatrubnění vodoteče</t>
  </si>
  <si>
    <t>dle Koordinační situace 
20,0=20,00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</si>
  <si>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</si>
  <si>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121104</t>
  </si>
  <si>
    <t>SEJMUTÍ ORNICE NEBO LESNÍ PŮDY</t>
  </si>
  <si>
    <t>Ornice sejmutá v plochách dotčených plochou staveniště</t>
  </si>
  <si>
    <t>dle Koordinační situace 
tl. vrstvy ornice 150 mm 
vlevo podél silnice: 2,0*6,0+2,5*16,0+2,5*8,5+3,0*11,0=106,25 [A] 
břehy na nátoku: 2,5*13,0=32,50 [B] 
vpravo podél silnice:26,0*2,0+17,0*2,0=86,00 [C] 
břehy na výtoku: 6,0*13,0=78,00 [D] 
Celkem: A+B+C+D=302,75 [E] 
E*0,15=45,41 [F]</t>
  </si>
  <si>
    <t>položka zahrnuje sejmutí ornice bez ohledu na tloušťku vrstvy a její vodorovnou dopravu  
nezahrnuje uložení na trvalou skládku</t>
  </si>
  <si>
    <t>122736</t>
  </si>
  <si>
    <t>ODKOPÁVKY A PROKOPÁVKY OBECNÉ TŘ. I,</t>
  </si>
  <si>
    <t>Odtěžení zemních hrázek provizorního zatrubnění   
odvoz na trvalou skládku</t>
  </si>
  <si>
    <t>17780 10,0=10,00 [A]</t>
  </si>
  <si>
    <t>125734</t>
  </si>
  <si>
    <t>VYKOPÁVKY ZE ZEMNÍKŮ A SKLÁDEK TŘ. I,</t>
  </si>
  <si>
    <t>natěžení z mezideponie</t>
  </si>
  <si>
    <t>ornice 18222 303,0*0,15=45,45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</si>
  <si>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</si>
  <si>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131736</t>
  </si>
  <si>
    <t>HLOUBENÍ JAM ZAPAŽ I NEPAŽ TŘ. I,</t>
  </si>
  <si>
    <t>výkop pro mostní objekt  
odvoz na trvalou skládku</t>
  </si>
  <si>
    <t>dle vzor. řezů a půdorysu 
prům. šířka, výška výkopu a délka 
rub OP1 3,3*3,6*12,2=144,94 [A] 
rub OP2 3,3*3,6*12,2=144,94 [B] 
v korytě 1,4*1,0*12,2*2=34,16 [C] 
pro odkop pro dlažby na nátoku a výtoku 0,4*13,0*1,6+0,45*13,0*3,65=29,67 [D] 
Celkem: A+B+C+D=353,71 [E]</t>
  </si>
  <si>
    <t>pro sanaci podloží neúnosných vrstev v zákl. spáře  
rýha 3,0x0,5 m</t>
  </si>
  <si>
    <t>dle podélného řezu 
3,0*0,5*11,1*2=33,30 [A]</t>
  </si>
  <si>
    <t>17120</t>
  </si>
  <si>
    <t>ULOŽENÍ SYPANINY DO NÁSYPŮ A NA SKLÁDKY BEZ ZHUTNĚNÍ</t>
  </si>
  <si>
    <t>uložení ornice  na dočasnou skládku</t>
  </si>
  <si>
    <t>ornice 121104:45,413=45,41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</si>
  <si>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</si>
  <si>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na trvalou skládku</t>
  </si>
  <si>
    <t>014121 397,01=397,01 [A]</t>
  </si>
  <si>
    <t>17780</t>
  </si>
  <si>
    <t>ZEMNÍ HRÁZKY Z NAKUPOVANÝCH MATERIÁLŮ</t>
  </si>
  <si>
    <t>v korytě na začátku a konci zatrubnění</t>
  </si>
  <si>
    <t>1,0*1,0*5,0*2=10,00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</si>
  <si>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</si>
  <si>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</si>
  <si>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</si>
  <si>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ze zemníku</t>
  </si>
  <si>
    <t>na vtoku 0,5*5,0*2=5,00 [A] 
na výtoku 3,4*5,0*2=34,00 [B] 
podél komunikace 11,0+25,0+13,0+35,0+3,0*60,0=264,00 [C] 
Celkem: A+B+C=303,00 [D]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</si>
  <si>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</si>
  <si>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</si>
  <si>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</si>
  <si>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výměra dle 18222 303,0=303,00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</si>
  <si>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</si>
  <si>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</si>
  <si>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</si>
  <si>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</si>
  <si>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18481</t>
  </si>
  <si>
    <t>OCHRANA STROMŮ BEDNĚNÍM</t>
  </si>
  <si>
    <t>1x1m výška 2,0m</t>
  </si>
  <si>
    <t>1*4,0*1,0*2,0=8,00 [A]</t>
  </si>
  <si>
    <t>položka zahrnuje veškerý materiál, výrobky a polotovary, včetně mimostaveništní a vnitrostaveništní dopravy (rovněž přesuny), včetně naložení a složení, případně s uložením</t>
  </si>
  <si>
    <t>184E2</t>
  </si>
  <si>
    <t>PŘESAZOVÁNÍ STROMŮ</t>
  </si>
  <si>
    <t>2ks mladých stromů pr. kmene cca 50 mm  
po dobu výstavby dočasně přesazena mimo stavbu. Definitivní přesazení do konečné polohy provedeno na konci stavby</t>
  </si>
  <si>
    <t>Položka přesazování stromů zahrnuje i hloubení jamek (min. rozměry pro stromy 50/50/50cm) s event. výměnou půdy, s hnojením anorganickým hnojivem a přídavkem organického hnojiva min. 5kg pro stromy, zálivku, kůly, chráničky ke stromům nebo ochrana stromů nátěrem a pod.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</si>
  <si>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</si>
  <si>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</si>
  <si>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zalití vodou 3x v celé ploše</t>
  </si>
  <si>
    <t>výměra dle 18222 303,0=303,00 [A] 
A*0,005=1,52 [B] 
B*3=4,56 [C]</t>
  </si>
  <si>
    <t>21331</t>
  </si>
  <si>
    <t>DRENÁŽNÍ VRSTVY Z BETONU MEZEROVITÉHO (DRENÁŽNÍHO)</t>
  </si>
  <si>
    <t>obetonování drenážního potrubí MCB-8</t>
  </si>
  <si>
    <t>Za opěrami  
(0,3*0,3-(3,14*0,075*0,075))*6,55*2=0,95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</si>
  <si>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</si>
  <si>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</si>
  <si>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</si>
  <si>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š. 150 mm</t>
  </si>
  <si>
    <t>š.150 mm 0,15*0,05*6,0*2=0,09 [A]</t>
  </si>
  <si>
    <t>ochranná vrstva a drenážní vrstva na rubu konstrukcí - min. 2x700g/m2</t>
  </si>
  <si>
    <t>na rubu opěr 
OP1 2,5*6,55=16,38 [A] 
OP2 2,5*6,55=16,38 [B] 
Celkem: A+B=32,76 [C]</t>
  </si>
  <si>
    <t>22694</t>
  </si>
  <si>
    <t>ZÁPOROVÉ PAŽENÍ Z KOVU DOČASNÉ</t>
  </si>
  <si>
    <t>pažení výkopu na návodní straně mostu (od sousedních pozemků), vč. odstranění a odvozu do prostor zhotovitele  
kořen vrtu dl. 2,5 m  
vč. případných převázek a kotev -  bude určeno zhotovitelem pažení</t>
  </si>
  <si>
    <t>22ks HEB 120, dl. 6m 
22*6,0*0,0267=3,52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</si>
  <si>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</si>
  <si>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</si>
  <si>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</si>
  <si>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fošny tl. 60 mm, vč. odstranění a odvozu do prostor zhotovitele</t>
  </si>
  <si>
    <t>pažení výšky 3,3 m 
11,0*3,3*2=72,60 [A]</t>
  </si>
  <si>
    <t>položka zahrnuje osazení pažin bez ohledu na druh, jejich opotřebení a jejich odstranění</t>
  </si>
  <si>
    <t>26124</t>
  </si>
  <si>
    <t>VRTY PRO KOTVENÍ, INJEKTÁŽ A MIKROPILOTY NA POVRCHU TŘ. II D DO 200MM</t>
  </si>
  <si>
    <t>vrty pr. 200 mm pro záporové pažení  
do 4m vrtáno ve štěrkách písčitých až jílovitých</t>
  </si>
  <si>
    <t>11,0*4,0*2=88,00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</si>
  <si>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</si>
  <si>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26144</t>
  </si>
  <si>
    <t>VRTY PRO KOTVENÍ, INJEKTÁŽ A MIKROPILOTY NA POVRCHU TŘ. IV D DO 200MM</t>
  </si>
  <si>
    <t>vrty pr. 200 mm pro záporové pažení  
od 4-6m vrtáno ve slínovcích R4-R3</t>
  </si>
  <si>
    <t>2,0*11,0*2=44,00 [A]</t>
  </si>
  <si>
    <t>261514</t>
  </si>
  <si>
    <t>VRTY PRO KOTVENÍ A INJEKTÁŽ TŘ V NA POVRCHU D DO 35MM</t>
  </si>
  <si>
    <t>vrty pro kotvení říms</t>
  </si>
  <si>
    <t>35*0,2=7,00 [A]</t>
  </si>
  <si>
    <t>272325</t>
  </si>
  <si>
    <t>ZÁKLADY ZE ŽELEZOBETONU DO C30/37 (B37)</t>
  </si>
  <si>
    <t>opěry  2,2*0,6*8,75*2=23,10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</si>
  <si>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</si>
  <si>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</si>
  <si>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</si>
  <si>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B500B</t>
  </si>
  <si>
    <t>272325: 23,1*0,15=3,47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</si>
  <si>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</si>
  <si>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</si>
  <si>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</si>
  <si>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</si>
  <si>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</si>
  <si>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14*2+7=35,00 [A] 
7 kg/kotvu =7,00 [B] 
A*B=245,00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</si>
  <si>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</si>
  <si>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</si>
  <si>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</si>
  <si>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>monolitické římsy C30/37 XC4 XF4 XD3</t>
  </si>
  <si>
    <t>mostní římsa: (0,35*0,7+0,45*0,275)*13,5=4,98 [A] 
chodníková římsa: (0,35*0,55+1,45*0,28)*13,5=8,08 [B] 
Celkem: A+B=13,06 [C]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</si>
  <si>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</si>
  <si>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</si>
  <si>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</t>
  </si>
  <si>
    <t>317325: 13,06*0,200=2,61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</si>
  <si>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</si>
  <si>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</si>
  <si>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 (B37)</t>
  </si>
  <si>
    <t>Stojiny nosné konstrukce a vetknutá křídla  
(konzoly a plenty jsou zahrnuty v NK)</t>
  </si>
  <si>
    <t>Stojiny: 2,385*0,5*7,55*2=18,01 [A] 
křídla: (1,0*3,125+(2,650*2,675*0,5))*0,5*4=13,34 [B] 
Celkem: A+B=31,35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</si>
  <si>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</si>
  <si>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</si>
  <si>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</t>
  </si>
  <si>
    <t>pol. 333325: 31,35*0,200=6,27 [A]</t>
  </si>
  <si>
    <t>Vodorovné konstrukce</t>
  </si>
  <si>
    <t>421325</t>
  </si>
  <si>
    <t>MOSTNÍ NOSNÉ DESKOVÉ KONSTRUKCE ZE ŽELEZOBETONU C30/37</t>
  </si>
  <si>
    <t>rámová příčel</t>
  </si>
  <si>
    <t>tl. příčle 0,45 m 
0,45*8,55*6,0+0,5*0,35*7,55*2=25,73 [A] 
náběhy 0,35*0,35*7,55*2=1,85 [B] 
konzola křídla pro chodník: 1,0*0,35*13,5=4,73 [C] 
plenty: 1,0*0,45*0,25*2=0,23 [D] 
Celkem: A+B+C+D=32,54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</si>
  <si>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</si>
  <si>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</si>
  <si>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421365</t>
  </si>
  <si>
    <t>VÝZTUŽ MOSTNÍ DESKOVÉ KONSTRUKCE Z OCELI 10505</t>
  </si>
  <si>
    <t>32,53*0,25=8,13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</si>
  <si>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</si>
  <si>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36</t>
  </si>
  <si>
    <t>431125</t>
  </si>
  <si>
    <t>SCHODIŠŤ KONSTR Z DÍLCŮ ŽELEZOBETON DO C30/37 (B37)</t>
  </si>
  <si>
    <t>schodišťové stupně š. 750 mm - 500x180 mm  
uloženy do bet. lože tl. 100 mm</t>
  </si>
  <si>
    <t>0,5*0,18*0,75*12*2=1,62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</si>
  <si>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</si>
  <si>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37</t>
  </si>
  <si>
    <t>45131</t>
  </si>
  <si>
    <t>PODKL A VÝPLŇ VRSTVY Z PROST BET</t>
  </si>
  <si>
    <t>podkladní betony pod žlb kce</t>
  </si>
  <si>
    <t>pod základy opěr 2,6*9,15*0,15*2=7,14 [A]</t>
  </si>
  <si>
    <t>38</t>
  </si>
  <si>
    <t>451312</t>
  </si>
  <si>
    <t>PODKLADNÍ A VÝPLŇOVÉ VRSTVY Z PROSTÉHO BETONU C12/15</t>
  </si>
  <si>
    <t>těsnící vrstva</t>
  </si>
  <si>
    <t>4,25*11,1*0,15*2=14,15 [A]</t>
  </si>
  <si>
    <t>39</t>
  </si>
  <si>
    <t>451314</t>
  </si>
  <si>
    <t>PODKLADNÍ A VÝPLŇOVÉ VRSTVY Z PROSTÉHO BETONU C25/30</t>
  </si>
  <si>
    <t>lože pod dlažby a patky C30/37n XF3,  n - nekonstrukční beton</t>
  </si>
  <si>
    <t>tl. 100 mm 
dno koryta 5,5*12,0=66,00 [A] 
břehy na nátoku 18,2*1,2=21,84 [B] 
břehy na výtoku 15,2*3,25=49,40 [C] 
za římsou 2,5*1,5*2+0,9*2,0*2=11,10 [D] 
Celkem: A+B+C+D=148,34 [E] 
E*0,1=14,83 [F] 
pod schodištěm 4,0*0,75*0,2*2=1,20 [G] 
patky 0,7*0,5*1,0*2*2=1,40 [H] 
F+G+H=17,43 [I]</t>
  </si>
  <si>
    <t>40</t>
  </si>
  <si>
    <t>457312</t>
  </si>
  <si>
    <t>VYROVNÁVACÍ A SPÁDOVÝ PROSTÝ BETON C12/15</t>
  </si>
  <si>
    <t>podkl. spád beton pod drenáží</t>
  </si>
  <si>
    <t>0,3*1,45*6,55*2=5,70 [A]</t>
  </si>
  <si>
    <t>41</t>
  </si>
  <si>
    <t>458522</t>
  </si>
  <si>
    <t>VÝPLŇ ZA OPĚRAMI A ZDMI Z KAM DRC, INDEX ZHUTNĚNÍ ID DO 0,8</t>
  </si>
  <si>
    <t>zásyp základu</t>
  </si>
  <si>
    <t>před lícem základu  
(1,1*0,6+1,1*0,5)*10,9*2=26,38 [A] 
za rubem základu 
2,6*2,3*12,2*2=145,91 [B] 
Celkem: A+B=172,29 [C]</t>
  </si>
  <si>
    <t>položka zahrnuje dodávku předepsaného kameniva, mimostaveništní a vnitrostaveništní dopravu a jeho uložení  
není-li v zadávací dokumentaci uvedeno jinak, jedná se o nakupovaný materiál</t>
  </si>
  <si>
    <t>42</t>
  </si>
  <si>
    <t>458523</t>
  </si>
  <si>
    <t>VÝPLŇ ZA OPĚRAMI A ZDMI Z KAMENIVA DRCENÉHO, INDEX ZHUTNĚNÍ ID DO 0,9</t>
  </si>
  <si>
    <t>ochranný zásyp za rubem a přechodový klín</t>
  </si>
  <si>
    <t>za rubem  
4,8*1,2*12,2*2=140,54 [A]</t>
  </si>
  <si>
    <t>43</t>
  </si>
  <si>
    <t>46251</t>
  </si>
  <si>
    <t>ZÁHOZ Z LOMOVÉHO KAMENE</t>
  </si>
  <si>
    <t>těžký kamenný zához, hm. do 200kg</t>
  </si>
  <si>
    <t>ve dně za stabil. prahem 
0,6*0,5*5,0*2=3,00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</si>
  <si>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</si>
  <si>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44</t>
  </si>
  <si>
    <t>465512</t>
  </si>
  <si>
    <t>DLAŽBY Z LOMOVÉHO KAMENE NA MC</t>
  </si>
  <si>
    <t>lomový kámen do bet. lože C30/37n XF3 - spárování M25 XF4  
lože viz položka 451314</t>
  </si>
  <si>
    <t>tl. 200 mm 
dno koryta 5,5*12,0=66,00 [A] 
břehy na nátoku 18,2*1,2=21,84 [B] 
břehy na výtoku 15,2*3,25=49,40 [C] 
za římsou 2,5*1,5*2+0,9*2,0*2=11,10 [D] 
Celkem: A+B+C+D=148,34 [E] 
E*0,2=29,67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</si>
  <si>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</si>
  <si>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</t>
  </si>
  <si>
    <t>467314</t>
  </si>
  <si>
    <t>STUPNĚ A PRAHY VODNÍCH KORYT Z PROSTÉHO BETONU C25/30</t>
  </si>
  <si>
    <t>Stabilizační prahy na vtoku a výtoku</t>
  </si>
  <si>
    <t>0,4*1,0*13,4*2=10,72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</si>
  <si>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</si>
  <si>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46</t>
  </si>
  <si>
    <t>575C03</t>
  </si>
  <si>
    <t>LITÝ ASFALT MA IV (OCHRANA MOSTNÍ IZOLACE) 11</t>
  </si>
  <si>
    <t>tl. 40-65 mm  
sloužící současně jako vyrovnávací vrstva - bude proveden ve dvou vrstvách  
1. vrstva tl. 20 mm , 2. vrstva 20-45 mm</t>
  </si>
  <si>
    <t>6,65*6,0*0,055=2,19 [A]</t>
  </si>
  <si>
    <t>47</t>
  </si>
  <si>
    <t>711442</t>
  </si>
  <si>
    <t>IZOLACE MOSTOVEK CELOPLOŠNÁ ASFALTOVÝMI PÁSY S PEČETÍCÍ VRSTVOU</t>
  </si>
  <si>
    <t>mostní izolace</t>
  </si>
  <si>
    <t>Izolace na mostě a pod římsami křídel 
6,0*8,6+0,5*3,75*4=59,10 [A] 
Izolace na rubu opěr a rovnoběžných křídel 
2,5*6,55*2+2,5*3,75*4=70,25 [B] 
Celkem: A+B=129,35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</si>
  <si>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</si>
  <si>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48</t>
  </si>
  <si>
    <t>711502</t>
  </si>
  <si>
    <t>OCHRANA IZOLACE NA POVRCHU ASFALTOVÝMI PÁSY</t>
  </si>
  <si>
    <t>ochrana pod římsou pásy s Al vložkou</t>
  </si>
  <si>
    <t>1,0*13,5+2,0*13,5=40,50 [A]</t>
  </si>
  <si>
    <t>položka zahrnuje:  
- dodání  předepsaného ochranného materiálu  
- zřízení ochrany izolace</t>
  </si>
  <si>
    <t>49</t>
  </si>
  <si>
    <t>78382</t>
  </si>
  <si>
    <t>NÁTĚRY BETON KONSTR TYP S2 (OS-B)</t>
  </si>
  <si>
    <t>okapní hrana mostovky:  
(0,5+0,3)*5,0*2=8,00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</si>
  <si>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</si>
  <si>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50</t>
  </si>
  <si>
    <t>78383</t>
  </si>
  <si>
    <t>NÁTĚRY BETON KONSTR TYP S4 (OS-C)</t>
  </si>
  <si>
    <t>nátěr římsy</t>
  </si>
  <si>
    <t>celý pohledový povrch římsy 
mostní římsy (0,15+0,8+0,7+0,35)*13,5=27,00 [A] 
chodníková římsa (0,15+1,8+0,55+0,35)*13,5=38,48 [B] 
Celkem: A+B=65,48 [C]</t>
  </si>
  <si>
    <t>51</t>
  </si>
  <si>
    <t>82471</t>
  </si>
  <si>
    <t>POTRUBÍ Z TRUB ŽELEZOBETONOVÝCH DN DO 1000MM</t>
  </si>
  <si>
    <t>úprava koncové části stáv. dešť. kanalizace obce v místě výkopů  
bet. hrdlové potrubí dl. 5m. Krajní díl upraven seříznutím ve sklonu upraveného odlážděného terénu</t>
  </si>
  <si>
    <t>5,0=5,00 [A]</t>
  </si>
  <si>
    <t>52</t>
  </si>
  <si>
    <t>875332</t>
  </si>
  <si>
    <t>POTRUBÍ DREN Z TRUB PLAST DN DO 150MM DĚROVANÝCH</t>
  </si>
  <si>
    <t>drenážní potrubí - perforovaná část</t>
  </si>
  <si>
    <t>potrubí za opěrami:  
7,55*2=15,10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</si>
  <si>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</si>
  <si>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53</t>
  </si>
  <si>
    <t>87633</t>
  </si>
  <si>
    <t>CHRÁNIČKY Z TRUB PLASTOVÝCH DN DO 150MM</t>
  </si>
  <si>
    <t>Chráničky DN 110 v převislých částech římsy a pod výběh. rampami  
korugovaná ochranná chránička</t>
  </si>
  <si>
    <t>13,5+2*2,0=17,50 [A] 
A*5=87,50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</si>
  <si>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</si>
  <si>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54</t>
  </si>
  <si>
    <t>87644</t>
  </si>
  <si>
    <t>CHRÁNIČKY Z TRUB PLASTOVÝCH DN DO 250MM</t>
  </si>
  <si>
    <t>vyústky drenáže</t>
  </si>
  <si>
    <t>Část potrubí v prostupech  
4*0,65=2,60 [A]</t>
  </si>
  <si>
    <t>55</t>
  </si>
  <si>
    <t>87645</t>
  </si>
  <si>
    <t>CHRÁNIČKY Z TRUB PLASTOVÝCH DN DO 300MM</t>
  </si>
  <si>
    <t>vyústky odvodnění komunikace  
seříznuty dle sklonu odlážděného svahu</t>
  </si>
  <si>
    <t>1,0*2=2,00 [A]</t>
  </si>
  <si>
    <t>56</t>
  </si>
  <si>
    <t>9112A3</t>
  </si>
  <si>
    <t>ZÁBRADLÍ MOSTNÍ S VODOR MADLY - DEMONTÁŽ</t>
  </si>
  <si>
    <t>stávající zábradlí na mostě</t>
  </si>
  <si>
    <t>Zábradlí na mostě 
10,5*2=21,00 [A]</t>
  </si>
  <si>
    <t>položka zahrnuje:  
- demontáž a odstranění zařízení  
- jeho odvoz na předepsané místo</t>
  </si>
  <si>
    <t>57</t>
  </si>
  <si>
    <t>9112B1</t>
  </si>
  <si>
    <t>ZÁBRADLÍ MOSTNÍ SE SVISLOU VÝPLNÍ - DODÁVKA A MONTÁŽ</t>
  </si>
  <si>
    <t>komplet vč. PKO, horní madlo zakrouženo dle nivelety</t>
  </si>
  <si>
    <t>13,5*2=27,00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</si>
  <si>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</si>
  <si>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58</t>
  </si>
  <si>
    <t>59</t>
  </si>
  <si>
    <t>917223</t>
  </si>
  <si>
    <t>SILNIČNÍ A CHODNÍKOVÉ OBRUBY Z BETONOVÝCH OBRUBNÍKŮ ŠÍŘ 100MM</t>
  </si>
  <si>
    <t>bet. obrubník š. 100 mm</t>
  </si>
  <si>
    <t>za římsami 3,7*2=7,40 [A] 
podél schodiště 4,0*2=8,00 [B] 
Celkem: A+B=15,40 [C]</t>
  </si>
  <si>
    <t>Položka zahrnuje:  
dodání a pokládku betonových obrubníků o rozměrech předepsaných zadávací dokumentací  
betonové lože i boční betonovou opěrku.</t>
  </si>
  <si>
    <t>60</t>
  </si>
  <si>
    <t>917224</t>
  </si>
  <si>
    <t>SILNIČNÍ A CHODNÍKOVÉ OBRUBY Z BETONOVÝCH OBRUBNÍKŮ ŠÍŘ 150MM</t>
  </si>
  <si>
    <t>bet. silniční obrubník š. 150 mm</t>
  </si>
  <si>
    <t>za mostní římsou 1,5*2=3,00 [A]</t>
  </si>
  <si>
    <t>61</t>
  </si>
  <si>
    <t>93857</t>
  </si>
  <si>
    <t>BROUŠENÍ BETON KONSTR</t>
  </si>
  <si>
    <t>úprava povrchu mostovky pro mostní izolaci</t>
  </si>
  <si>
    <t>plocha dle pol. 711442:  
129,35=129,35 [A]</t>
  </si>
  <si>
    <t>položka zahrnuje očištění předepsaným způsobem včetně odklizení vzniklého odpadu</t>
  </si>
  <si>
    <t>62</t>
  </si>
  <si>
    <t>966166</t>
  </si>
  <si>
    <t>BOURÁNÍ KONSTRUKCÍ ZE ŽELEZOBETONU</t>
  </si>
  <si>
    <t>stávající most  
odvoz na trvalou skládku</t>
  </si>
  <si>
    <t>základy 1,5*0,8*5,5*2=13,20 [A] 
opěry 1,0*2,4*5,0*2=24,00 [B] 
křídla2,5*1,5*0,5*1,0*4=7,50 [C] 
NK 5,1*0,4*6,5=13,26 [D] 
římsy 0,5*0,25*10,0*2=2,50 [E] 
základy lávky 2,0*1,0*0,3*2=1,20 [F] 
Celkem: A+B+C+D+E+F=61,66 [G]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</si>
  <si>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</si>
  <si>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63</t>
  </si>
  <si>
    <t>966371</t>
  </si>
  <si>
    <t>BOURÁNÍ PROPUSTŮ Z TRUB DN DO 1000MM</t>
  </si>
  <si>
    <t>vybourání částí ukončení stáv. dešť. kanalizace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</si>
  <si>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</si>
  <si>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64</t>
  </si>
  <si>
    <t>97817</t>
  </si>
  <si>
    <t>ODSTRANĚNÍ MOSTNÍ IZOLACE</t>
  </si>
  <si>
    <t>vč. odvozu, uložení a popl. za skládku</t>
  </si>
  <si>
    <t>4,5*8,0=36,00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</si>
  <si>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</si>
  <si>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440</t>
  </si>
  <si>
    <t>Veřejné osvětlení</t>
  </si>
  <si>
    <t>10001</t>
  </si>
  <si>
    <t>kabel.rýha 35cm/sir. 80cm/hl. zem.tr.4</t>
  </si>
  <si>
    <t>6,25*2=12,50 [A]</t>
  </si>
  <si>
    <t>10002</t>
  </si>
  <si>
    <t>hutneni zeminy vrstvy 20cm</t>
  </si>
  <si>
    <t>0,35*0,8*12,5=3,50 [A]</t>
  </si>
  <si>
    <t>10003</t>
  </si>
  <si>
    <t>folie vystrazna z PVC sirky 33cm</t>
  </si>
  <si>
    <t>10004</t>
  </si>
  <si>
    <t>stroj.zához.kab.rýhy 35cm sir.80 cm hl.zem.tr.4</t>
  </si>
  <si>
    <t>materiál</t>
  </si>
  <si>
    <t>10005</t>
  </si>
  <si>
    <t>trubka PVC prům. 90</t>
  </si>
  <si>
    <t>30,0=30,00 [A]</t>
  </si>
  <si>
    <t>10006</t>
  </si>
  <si>
    <t>drát FeZn prům. 10mm</t>
  </si>
  <si>
    <t>10007</t>
  </si>
  <si>
    <t>pásek FeZn 30x4</t>
  </si>
  <si>
    <t>12,5=12,50 [A]</t>
  </si>
  <si>
    <t>10008</t>
  </si>
  <si>
    <t>svorka SR03b</t>
  </si>
  <si>
    <t>10009</t>
  </si>
  <si>
    <t>kabel CYKY 4Bx35</t>
  </si>
  <si>
    <t>10010</t>
  </si>
  <si>
    <t>provizorní propojení částí VO pro zajištění  funkčnosti během výstavby</t>
  </si>
  <si>
    <t>10011</t>
  </si>
  <si>
    <t>ochranný protikorozní nátěr</t>
  </si>
  <si>
    <t>10012</t>
  </si>
  <si>
    <t>kopany pisek</t>
  </si>
  <si>
    <t>0,35*0,1*12,5=0,44 [A]</t>
  </si>
  <si>
    <t>10013</t>
  </si>
  <si>
    <t>Betonová směs C20</t>
  </si>
  <si>
    <t>10014</t>
  </si>
  <si>
    <t>trubka OC prům. 100x4</t>
  </si>
  <si>
    <t>provizorní lávka pro kabel VO</t>
  </si>
  <si>
    <t>12,0=12,00 [A]</t>
  </si>
  <si>
    <t>10015</t>
  </si>
  <si>
    <t>Prořez 5%</t>
  </si>
  <si>
    <t>10016</t>
  </si>
  <si>
    <t>Podružný materiál 3%</t>
  </si>
  <si>
    <t>Elektromontáže</t>
  </si>
  <si>
    <t>10017</t>
  </si>
  <si>
    <t>vypnutí a opětovné zapnutí elektr.energie</t>
  </si>
  <si>
    <t>10018</t>
  </si>
  <si>
    <t>demontáž (odpojení) stávajícího kabelu VO</t>
  </si>
  <si>
    <t>HOD</t>
  </si>
  <si>
    <t>10019</t>
  </si>
  <si>
    <t>10020</t>
  </si>
  <si>
    <t>10021</t>
  </si>
  <si>
    <t>10022</t>
  </si>
  <si>
    <t>kabel CYKY 4Bx16</t>
  </si>
  <si>
    <t>10023</t>
  </si>
  <si>
    <t>10024</t>
  </si>
  <si>
    <t>konzultace s ostatními správci sítí</t>
  </si>
  <si>
    <t>10025</t>
  </si>
  <si>
    <t>uložení kabelu do připravené trasy na mostě</t>
  </si>
  <si>
    <t>17,5=17,50 [A]</t>
  </si>
  <si>
    <t>10026</t>
  </si>
  <si>
    <t>geodetické zaměření</t>
  </si>
  <si>
    <t>26,0=26,00 [A]</t>
  </si>
  <si>
    <t>10027</t>
  </si>
  <si>
    <t>vypracování projektové dokumentace skutečného  provedení stavby</t>
  </si>
  <si>
    <t>10028</t>
  </si>
  <si>
    <t>vytyčení stávajících sítí</t>
  </si>
  <si>
    <t>10029</t>
  </si>
  <si>
    <t>provizorní propojení částí VO pro zajištění funkčnosti během výstavby</t>
  </si>
  <si>
    <t>10030</t>
  </si>
  <si>
    <t>folie z polyetylenu sire 220mm</t>
  </si>
  <si>
    <t>10031</t>
  </si>
  <si>
    <t>10032</t>
  </si>
  <si>
    <t>řezání kabelové drážky do betonového základu sloupu</t>
  </si>
  <si>
    <t>10033</t>
  </si>
  <si>
    <t>demontáž a zpětná montáž stávajícího sloupu VO</t>
  </si>
  <si>
    <t>10034</t>
  </si>
  <si>
    <t>osazení a demontáž kabelové lávky</t>
  </si>
  <si>
    <t>10035</t>
  </si>
  <si>
    <t>doprava pracovníků</t>
  </si>
  <si>
    <t>10036</t>
  </si>
  <si>
    <t>Pomocné práce</t>
  </si>
  <si>
    <t>SOUB</t>
  </si>
  <si>
    <t>=6% z ceníku 21M a materiálu</t>
  </si>
  <si>
    <t>SO 901</t>
  </si>
  <si>
    <t>Provizorní chodník</t>
  </si>
  <si>
    <t>pol.č.11332  
16,2*1,8=29,16 [A]</t>
  </si>
  <si>
    <t>02742</t>
  </si>
  <si>
    <t>PROVIZORNÍ LÁVKY</t>
  </si>
  <si>
    <t>provizorní lávka pro pěší (uvažováno využití původní lávky u mostu) 1,5x12m  
lávka výjmuta a uložena cca 10m po toku na panel. rovnaninu do polohy provizroního chodníku  
vč. odvozu do prostor v katastru obce po ukončení stavby</t>
  </si>
  <si>
    <t>1,5*12,0=18,00 [A]</t>
  </si>
  <si>
    <t>11332</t>
  </si>
  <si>
    <t>ODSTRANĚNÍ PODKLADŮ ZPEVNĚNÝCH PLOCH Z KAMENIVA NESTMELENÉHO</t>
  </si>
  <si>
    <t>odstranění provizorního chodníku</t>
  </si>
  <si>
    <t>56341 90,0*0,05=4,50 [A] 
56342 117,0*0,1=11,70 [B] 
Celkem: A+B=16,20 [C]</t>
  </si>
  <si>
    <t>289971</t>
  </si>
  <si>
    <t>OPLÁŠTĚNÍ (ZPEVNĚNÍ) Z GEOTEXTILIE</t>
  </si>
  <si>
    <t>separace na terénu pro provizorní chodník, vč. odstranění a likvidace po zrušení chodníku</t>
  </si>
  <si>
    <t>3,0*60,0=180,00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</si>
  <si>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</si>
  <si>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56341</t>
  </si>
  <si>
    <t>VOZOVKOVÉ VRSTVY ZE ŠTĚRKOPÍSKU TL. DO 50MM</t>
  </si>
  <si>
    <t>vyrovnávací vrstva provizorního chodníku ze ŠP tl. 50 mm</t>
  </si>
  <si>
    <t>dle Koordinační situace 
1,5*60,0=90,00 [A]</t>
  </si>
  <si>
    <t>56342</t>
  </si>
  <si>
    <t>VOZOVKOVÉ VRSTVY ZE ŠTĚRKOPÍSKU TL. DO 100MM</t>
  </si>
  <si>
    <t>vyrovnávací vrstva chodníku ze ŠP tl. 100 mm</t>
  </si>
  <si>
    <t>dle Koordinační situace 
1,95*60,0=117,00 [A]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</si>
</sst>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5">
        <f>0+I8+I69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76.5">
      <c r="A10" s="27" t="s">
        <v>40</v>
      </c>
      <c r="E10" s="28" t="s">
        <v>41</v>
      </c>
    </row>
    <row r="11" spans="1:5" ht="38.25">
      <c r="A11" s="29" t="s">
        <v>42</v>
      </c>
      <c r="E11" s="30" t="s">
        <v>43</v>
      </c>
    </row>
    <row r="12" spans="1:5" ht="12.75">
      <c r="A12" t="s">
        <v>44</v>
      </c>
      <c r="E12" s="28" t="s">
        <v>45</v>
      </c>
    </row>
    <row r="13" spans="1:16" ht="12.75">
      <c r="A13" s="19" t="s">
        <v>35</v>
      </c>
      <c s="23" t="s">
        <v>12</v>
      </c>
      <c s="23" t="s">
        <v>46</v>
      </c>
      <c s="19" t="s">
        <v>37</v>
      </c>
      <c s="24" t="s">
        <v>47</v>
      </c>
      <c s="25" t="s">
        <v>48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49</v>
      </c>
    </row>
    <row r="15" spans="1:5" ht="63.75">
      <c r="A15" s="29" t="s">
        <v>42</v>
      </c>
      <c r="E15" s="30" t="s">
        <v>50</v>
      </c>
    </row>
    <row r="16" spans="1:5" ht="12.75">
      <c r="A16" t="s">
        <v>44</v>
      </c>
      <c r="E16" s="28" t="s">
        <v>37</v>
      </c>
    </row>
    <row r="17" spans="1:16" ht="12.75">
      <c r="A17" s="19" t="s">
        <v>35</v>
      </c>
      <c s="23" t="s">
        <v>13</v>
      </c>
      <c s="23" t="s">
        <v>51</v>
      </c>
      <c s="19" t="s">
        <v>37</v>
      </c>
      <c s="24" t="s">
        <v>52</v>
      </c>
      <c s="25" t="s">
        <v>48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14.75">
      <c r="A18" s="27" t="s">
        <v>40</v>
      </c>
      <c r="E18" s="28" t="s">
        <v>53</v>
      </c>
    </row>
    <row r="19" spans="1:5" ht="12.75">
      <c r="A19" s="29" t="s">
        <v>42</v>
      </c>
      <c r="E19" s="30" t="s">
        <v>54</v>
      </c>
    </row>
    <row r="20" spans="1:5" ht="12.75">
      <c r="A20" t="s">
        <v>44</v>
      </c>
      <c r="E20" s="28" t="s">
        <v>55</v>
      </c>
    </row>
    <row r="21" spans="1:16" ht="12.75">
      <c r="A21" s="19" t="s">
        <v>35</v>
      </c>
      <c s="23" t="s">
        <v>23</v>
      </c>
      <c s="23" t="s">
        <v>56</v>
      </c>
      <c s="19" t="s">
        <v>37</v>
      </c>
      <c s="24" t="s">
        <v>57</v>
      </c>
      <c s="25" t="s">
        <v>58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59</v>
      </c>
    </row>
    <row r="23" spans="1:5" ht="12.75">
      <c r="A23" s="29" t="s">
        <v>42</v>
      </c>
      <c r="E23" s="30" t="s">
        <v>37</v>
      </c>
    </row>
    <row r="24" spans="1:5" ht="12.75">
      <c r="A24" t="s">
        <v>44</v>
      </c>
      <c r="E24" s="28" t="s">
        <v>55</v>
      </c>
    </row>
    <row r="25" spans="1:16" ht="12.75">
      <c r="A25" s="19" t="s">
        <v>35</v>
      </c>
      <c s="23" t="s">
        <v>25</v>
      </c>
      <c s="23" t="s">
        <v>60</v>
      </c>
      <c s="19" t="s">
        <v>19</v>
      </c>
      <c s="24" t="s">
        <v>61</v>
      </c>
      <c s="25" t="s">
        <v>62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38.25">
      <c r="A26" s="27" t="s">
        <v>40</v>
      </c>
      <c r="E26" s="28" t="s">
        <v>63</v>
      </c>
    </row>
    <row r="27" spans="1:5" ht="12.75">
      <c r="A27" s="29" t="s">
        <v>42</v>
      </c>
      <c r="E27" s="30" t="s">
        <v>37</v>
      </c>
    </row>
    <row r="28" spans="1:5" ht="12.75">
      <c r="A28" t="s">
        <v>44</v>
      </c>
      <c r="E28" s="28" t="s">
        <v>55</v>
      </c>
    </row>
    <row r="29" spans="1:16" ht="12.75">
      <c r="A29" s="19" t="s">
        <v>35</v>
      </c>
      <c s="23" t="s">
        <v>27</v>
      </c>
      <c s="23" t="s">
        <v>60</v>
      </c>
      <c s="19" t="s">
        <v>12</v>
      </c>
      <c s="24" t="s">
        <v>61</v>
      </c>
      <c s="25" t="s">
        <v>62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38.25">
      <c r="A30" s="27" t="s">
        <v>40</v>
      </c>
      <c r="E30" s="28" t="s">
        <v>64</v>
      </c>
    </row>
    <row r="31" spans="1:5" ht="12.75">
      <c r="A31" s="29" t="s">
        <v>42</v>
      </c>
      <c r="E31" s="30" t="s">
        <v>37</v>
      </c>
    </row>
    <row r="32" spans="1:5" ht="12.75">
      <c r="A32" t="s">
        <v>44</v>
      </c>
      <c r="E32" s="28" t="s">
        <v>55</v>
      </c>
    </row>
    <row r="33" spans="1:16" ht="12.75">
      <c r="A33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48</v>
      </c>
      <c s="26">
        <v>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14.75">
      <c r="A34" s="27" t="s">
        <v>40</v>
      </c>
      <c r="E34" s="28" t="s">
        <v>68</v>
      </c>
    </row>
    <row r="35" spans="1:5" ht="12.75">
      <c r="A35" s="29" t="s">
        <v>42</v>
      </c>
      <c r="E35" s="30" t="s">
        <v>54</v>
      </c>
    </row>
    <row r="36" spans="1:5" ht="12.75">
      <c r="A36" t="s">
        <v>44</v>
      </c>
      <c r="E36" s="28" t="s">
        <v>55</v>
      </c>
    </row>
    <row r="37" spans="1:16" ht="12.75">
      <c r="A37" s="19" t="s">
        <v>35</v>
      </c>
      <c s="23" t="s">
        <v>69</v>
      </c>
      <c s="23" t="s">
        <v>70</v>
      </c>
      <c s="19" t="s">
        <v>37</v>
      </c>
      <c s="24" t="s">
        <v>71</v>
      </c>
      <c s="25" t="s">
        <v>58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02">
      <c r="A38" s="27" t="s">
        <v>40</v>
      </c>
      <c r="E38" s="28" t="s">
        <v>72</v>
      </c>
    </row>
    <row r="39" spans="1:5" ht="12.75">
      <c r="A39" s="29" t="s">
        <v>42</v>
      </c>
      <c r="E39" s="30" t="s">
        <v>54</v>
      </c>
    </row>
    <row r="40" spans="1:5" ht="12.75">
      <c r="A40" t="s">
        <v>44</v>
      </c>
      <c r="E40" s="28" t="s">
        <v>55</v>
      </c>
    </row>
    <row r="41" spans="1:16" ht="12.75">
      <c r="A41" s="19" t="s">
        <v>35</v>
      </c>
      <c s="23" t="s">
        <v>30</v>
      </c>
      <c s="23" t="s">
        <v>73</v>
      </c>
      <c s="19" t="s">
        <v>37</v>
      </c>
      <c s="24" t="s">
        <v>74</v>
      </c>
      <c s="25" t="s">
        <v>48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51">
      <c r="A42" s="27" t="s">
        <v>40</v>
      </c>
      <c r="E42" s="28" t="s">
        <v>75</v>
      </c>
    </row>
    <row r="43" spans="1:5" ht="25.5">
      <c r="A43" s="29" t="s">
        <v>42</v>
      </c>
      <c r="E43" s="30" t="s">
        <v>76</v>
      </c>
    </row>
    <row r="44" spans="1:5" ht="76.5">
      <c r="A44" t="s">
        <v>44</v>
      </c>
      <c r="E44" s="28" t="s">
        <v>77</v>
      </c>
    </row>
    <row r="45" spans="1:16" ht="12.75">
      <c r="A45" s="19" t="s">
        <v>35</v>
      </c>
      <c s="23" t="s">
        <v>32</v>
      </c>
      <c s="23" t="s">
        <v>78</v>
      </c>
      <c s="19" t="s">
        <v>37</v>
      </c>
      <c s="24" t="s">
        <v>79</v>
      </c>
      <c s="25" t="s">
        <v>58</v>
      </c>
      <c s="26">
        <v>1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38.25">
      <c r="A46" s="27" t="s">
        <v>40</v>
      </c>
      <c r="E46" s="28" t="s">
        <v>80</v>
      </c>
    </row>
    <row r="47" spans="1:5" ht="51">
      <c r="A47" s="29" t="s">
        <v>42</v>
      </c>
      <c r="E47" s="30" t="s">
        <v>81</v>
      </c>
    </row>
    <row r="48" spans="1:5" ht="63.75">
      <c r="A48" t="s">
        <v>44</v>
      </c>
      <c r="E48" s="28" t="s">
        <v>82</v>
      </c>
    </row>
    <row r="49" spans="1:16" ht="12.75">
      <c r="A49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48</v>
      </c>
      <c s="26">
        <v>1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114.75">
      <c r="A50" s="27" t="s">
        <v>40</v>
      </c>
      <c r="E50" s="28" t="s">
        <v>86</v>
      </c>
    </row>
    <row r="51" spans="1:5" ht="12.75">
      <c r="A51" s="29" t="s">
        <v>42</v>
      </c>
      <c r="E51" s="30" t="s">
        <v>54</v>
      </c>
    </row>
    <row r="52" spans="1:5" ht="12.75">
      <c r="A52" t="s">
        <v>44</v>
      </c>
      <c r="E52" s="28" t="s">
        <v>55</v>
      </c>
    </row>
    <row r="53" spans="1:16" ht="12.75">
      <c r="A53" s="19" t="s">
        <v>35</v>
      </c>
      <c s="23" t="s">
        <v>87</v>
      </c>
      <c s="23" t="s">
        <v>84</v>
      </c>
      <c s="19" t="s">
        <v>88</v>
      </c>
      <c s="24" t="s">
        <v>85</v>
      </c>
      <c s="25" t="s">
        <v>48</v>
      </c>
      <c s="26">
        <v>1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127.5">
      <c r="A54" s="27" t="s">
        <v>40</v>
      </c>
      <c r="E54" s="28" t="s">
        <v>89</v>
      </c>
    </row>
    <row r="55" spans="1:5" ht="12.75">
      <c r="A55" s="29" t="s">
        <v>42</v>
      </c>
      <c r="E55" s="30" t="s">
        <v>37</v>
      </c>
    </row>
    <row r="56" spans="1:5" ht="12.75">
      <c r="A56" t="s">
        <v>44</v>
      </c>
      <c r="E56" s="28" t="s">
        <v>55</v>
      </c>
    </row>
    <row r="57" spans="1:16" ht="12.75">
      <c r="A57" s="19" t="s">
        <v>35</v>
      </c>
      <c s="23" t="s">
        <v>90</v>
      </c>
      <c s="23" t="s">
        <v>91</v>
      </c>
      <c s="19" t="s">
        <v>37</v>
      </c>
      <c s="24" t="s">
        <v>92</v>
      </c>
      <c s="25" t="s">
        <v>62</v>
      </c>
      <c s="26">
        <v>1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38.25">
      <c r="A58" s="27" t="s">
        <v>40</v>
      </c>
      <c r="E58" s="28" t="s">
        <v>93</v>
      </c>
    </row>
    <row r="59" spans="1:5" ht="12.75">
      <c r="A59" s="29" t="s">
        <v>42</v>
      </c>
      <c r="E59" s="30" t="s">
        <v>37</v>
      </c>
    </row>
    <row r="60" spans="1:5" ht="51">
      <c r="A60" t="s">
        <v>44</v>
      </c>
      <c r="E60" s="28" t="s">
        <v>94</v>
      </c>
    </row>
    <row r="61" spans="1:16" ht="12.75">
      <c r="A61" s="19" t="s">
        <v>35</v>
      </c>
      <c s="23" t="s">
        <v>95</v>
      </c>
      <c s="23" t="s">
        <v>96</v>
      </c>
      <c s="19" t="s">
        <v>37</v>
      </c>
      <c s="24" t="s">
        <v>97</v>
      </c>
      <c s="25" t="s">
        <v>98</v>
      </c>
      <c s="26">
        <v>2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51">
      <c r="A62" s="27" t="s">
        <v>40</v>
      </c>
      <c r="E62" s="28" t="s">
        <v>99</v>
      </c>
    </row>
    <row r="63" spans="1:5" ht="12.75">
      <c r="A63" s="29" t="s">
        <v>42</v>
      </c>
      <c r="E63" s="30" t="s">
        <v>100</v>
      </c>
    </row>
    <row r="64" spans="1:5" ht="89.25">
      <c r="A64" t="s">
        <v>44</v>
      </c>
      <c r="E64" s="28" t="s">
        <v>101</v>
      </c>
    </row>
    <row r="65" spans="1:16" ht="12.75">
      <c r="A65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58</v>
      </c>
      <c s="26">
        <v>1</v>
      </c>
      <c s="26">
        <v>0</v>
      </c>
      <c s="26">
        <f>ROUND(ROUND(H65,2)*ROUND(G65,2),2)</f>
      </c>
      <c r="O65">
        <f>(I65*21)/100</f>
      </c>
      <c t="s">
        <v>12</v>
      </c>
    </row>
    <row r="66" spans="1:5" ht="102">
      <c r="A66" s="27" t="s">
        <v>40</v>
      </c>
      <c r="E66" s="28" t="s">
        <v>105</v>
      </c>
    </row>
    <row r="67" spans="1:5" ht="12.75">
      <c r="A67" s="29" t="s">
        <v>42</v>
      </c>
      <c r="E67" s="30" t="s">
        <v>54</v>
      </c>
    </row>
    <row r="68" spans="1:5" ht="12.75">
      <c r="A68" t="s">
        <v>44</v>
      </c>
      <c r="E68" s="28" t="s">
        <v>106</v>
      </c>
    </row>
    <row r="69" spans="1:18" ht="12.75" customHeight="1">
      <c r="A69" s="5" t="s">
        <v>33</v>
      </c>
      <c s="5"/>
      <c s="33" t="s">
        <v>30</v>
      </c>
      <c s="5"/>
      <c s="21" t="s">
        <v>107</v>
      </c>
      <c s="5"/>
      <c s="5"/>
      <c s="5"/>
      <c s="34">
        <f>0+Q69</f>
      </c>
      <c r="O69">
        <f>0+R69</f>
      </c>
      <c r="Q69">
        <f>0+I70</f>
      </c>
      <c>
        <f>0+O70</f>
      </c>
    </row>
    <row r="70" spans="1:16" ht="12.75">
      <c r="A70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62</v>
      </c>
      <c s="26">
        <v>2</v>
      </c>
      <c s="26">
        <v>0</v>
      </c>
      <c s="26">
        <f>ROUND(ROUND(H70,2)*ROUND(G70,2),2)</f>
      </c>
      <c r="O70">
        <f>(I70*0)/100</f>
      </c>
      <c t="s">
        <v>17</v>
      </c>
    </row>
    <row r="71" spans="1:5" ht="12.75">
      <c r="A71" s="27" t="s">
        <v>40</v>
      </c>
      <c r="E71" s="28" t="s">
        <v>37</v>
      </c>
    </row>
    <row r="72" spans="1:5" ht="12.75">
      <c r="A72" s="29" t="s">
        <v>42</v>
      </c>
      <c r="E72" s="30" t="s">
        <v>111</v>
      </c>
    </row>
    <row r="73" spans="1:5" ht="25.5">
      <c r="A73" t="s">
        <v>44</v>
      </c>
      <c r="E73" s="28" t="s">
        <v>112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0+O8+O17+O54+O59+O88+O93+O110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113</v>
      </c>
      <c s="35">
        <f>0+I8+I17+I54+I59+I88+I93+I110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113</v>
      </c>
      <c s="5"/>
      <c s="14" t="s">
        <v>114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115</v>
      </c>
      <c s="19" t="s">
        <v>37</v>
      </c>
      <c s="24" t="s">
        <v>116</v>
      </c>
      <c s="25" t="s">
        <v>117</v>
      </c>
      <c s="26">
        <v>149.6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118</v>
      </c>
    </row>
    <row r="11" spans="1:5" ht="25.5">
      <c r="A11" s="29" t="s">
        <v>42</v>
      </c>
      <c r="E11" s="30" t="s">
        <v>119</v>
      </c>
    </row>
    <row r="12" spans="1:5" ht="25.5">
      <c r="A12" t="s">
        <v>44</v>
      </c>
      <c r="E12" s="28" t="s">
        <v>120</v>
      </c>
    </row>
    <row r="13" spans="1:16" ht="12.75">
      <c r="A13" s="19" t="s">
        <v>35</v>
      </c>
      <c s="23" t="s">
        <v>12</v>
      </c>
      <c s="23" t="s">
        <v>121</v>
      </c>
      <c s="19" t="s">
        <v>37</v>
      </c>
      <c s="24" t="s">
        <v>122</v>
      </c>
      <c s="25" t="s">
        <v>117</v>
      </c>
      <c s="26">
        <v>74.8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123</v>
      </c>
    </row>
    <row r="15" spans="1:5" ht="25.5">
      <c r="A15" s="29" t="s">
        <v>42</v>
      </c>
      <c r="E15" s="30" t="s">
        <v>124</v>
      </c>
    </row>
    <row r="16" spans="1:5" ht="25.5">
      <c r="A16" t="s">
        <v>44</v>
      </c>
      <c r="E16" s="28" t="s">
        <v>120</v>
      </c>
    </row>
    <row r="17" spans="1:18" ht="12.75" customHeight="1">
      <c r="A17" s="5" t="s">
        <v>33</v>
      </c>
      <c s="5"/>
      <c s="33" t="s">
        <v>19</v>
      </c>
      <c s="5"/>
      <c s="21" t="s">
        <v>125</v>
      </c>
      <c s="5"/>
      <c s="5"/>
      <c s="5"/>
      <c s="34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9" t="s">
        <v>35</v>
      </c>
      <c s="23" t="s">
        <v>13</v>
      </c>
      <c s="23" t="s">
        <v>126</v>
      </c>
      <c s="19" t="s">
        <v>37</v>
      </c>
      <c s="24" t="s">
        <v>127</v>
      </c>
      <c s="25" t="s">
        <v>128</v>
      </c>
      <c s="26">
        <v>74.8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129</v>
      </c>
    </row>
    <row r="20" spans="1:5" ht="38.25">
      <c r="A20" s="29" t="s">
        <v>42</v>
      </c>
      <c r="E20" s="30" t="s">
        <v>130</v>
      </c>
    </row>
    <row r="21" spans="1:5" ht="63.75">
      <c r="A21" t="s">
        <v>44</v>
      </c>
      <c r="E21" s="28" t="s">
        <v>131</v>
      </c>
    </row>
    <row r="22" spans="1:16" ht="12.75">
      <c r="A22" s="19" t="s">
        <v>35</v>
      </c>
      <c s="23" t="s">
        <v>23</v>
      </c>
      <c s="23" t="s">
        <v>132</v>
      </c>
      <c s="19" t="s">
        <v>37</v>
      </c>
      <c s="24" t="s">
        <v>133</v>
      </c>
      <c s="25" t="s">
        <v>128</v>
      </c>
      <c s="26">
        <v>37.4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25.5">
      <c r="A23" s="27" t="s">
        <v>40</v>
      </c>
      <c r="E23" s="28" t="s">
        <v>134</v>
      </c>
    </row>
    <row r="24" spans="1:5" ht="38.25">
      <c r="A24" s="29" t="s">
        <v>42</v>
      </c>
      <c r="E24" s="30" t="s">
        <v>135</v>
      </c>
    </row>
    <row r="25" spans="1:5" ht="63.75">
      <c r="A25" t="s">
        <v>44</v>
      </c>
      <c r="E25" s="28" t="s">
        <v>131</v>
      </c>
    </row>
    <row r="26" spans="1:16" ht="12.75">
      <c r="A26" s="19" t="s">
        <v>35</v>
      </c>
      <c s="23" t="s">
        <v>25</v>
      </c>
      <c s="23" t="s">
        <v>136</v>
      </c>
      <c s="19" t="s">
        <v>37</v>
      </c>
      <c s="24" t="s">
        <v>137</v>
      </c>
      <c s="25" t="s">
        <v>128</v>
      </c>
      <c s="26">
        <v>56.1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138</v>
      </c>
    </row>
    <row r="28" spans="1:5" ht="38.25">
      <c r="A28" s="29" t="s">
        <v>42</v>
      </c>
      <c r="E28" s="30" t="s">
        <v>139</v>
      </c>
    </row>
    <row r="29" spans="1:5" ht="63.75">
      <c r="A29" t="s">
        <v>44</v>
      </c>
      <c r="E29" s="28" t="s">
        <v>131</v>
      </c>
    </row>
    <row r="30" spans="1:16" ht="12.75">
      <c r="A30" s="19" t="s">
        <v>35</v>
      </c>
      <c s="23" t="s">
        <v>27</v>
      </c>
      <c s="23" t="s">
        <v>140</v>
      </c>
      <c s="19" t="s">
        <v>37</v>
      </c>
      <c s="24" t="s">
        <v>141</v>
      </c>
      <c s="25" t="s">
        <v>128</v>
      </c>
      <c s="26">
        <v>121.1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25.5">
      <c r="A31" s="27" t="s">
        <v>40</v>
      </c>
      <c r="E31" s="28" t="s">
        <v>142</v>
      </c>
    </row>
    <row r="32" spans="1:5" ht="25.5">
      <c r="A32" s="29" t="s">
        <v>42</v>
      </c>
      <c r="E32" s="30" t="s">
        <v>143</v>
      </c>
    </row>
    <row r="33" spans="1:5" ht="369.75">
      <c r="A33" t="s">
        <v>44</v>
      </c>
      <c r="E33" s="28" t="s">
        <v>144</v>
      </c>
    </row>
    <row r="34" spans="1:16" ht="12.75">
      <c r="A34" s="19" t="s">
        <v>35</v>
      </c>
      <c s="23" t="s">
        <v>65</v>
      </c>
      <c s="23" t="s">
        <v>145</v>
      </c>
      <c s="19" t="s">
        <v>37</v>
      </c>
      <c s="24" t="s">
        <v>146</v>
      </c>
      <c s="25" t="s">
        <v>128</v>
      </c>
      <c s="26">
        <v>74.38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147</v>
      </c>
    </row>
    <row r="36" spans="1:5" ht="12.75">
      <c r="A36" s="29" t="s">
        <v>42</v>
      </c>
      <c r="E36" s="30" t="s">
        <v>148</v>
      </c>
    </row>
    <row r="37" spans="1:5" ht="318.75">
      <c r="A37" t="s">
        <v>44</v>
      </c>
      <c r="E37" s="28" t="s">
        <v>149</v>
      </c>
    </row>
    <row r="38" spans="1:16" ht="12.75">
      <c r="A38" s="19" t="s">
        <v>35</v>
      </c>
      <c s="23" t="s">
        <v>69</v>
      </c>
      <c s="23" t="s">
        <v>150</v>
      </c>
      <c s="19" t="s">
        <v>37</v>
      </c>
      <c s="24" t="s">
        <v>151</v>
      </c>
      <c s="25" t="s">
        <v>128</v>
      </c>
      <c s="26">
        <v>121.1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51">
      <c r="A39" s="27" t="s">
        <v>40</v>
      </c>
      <c r="E39" s="28" t="s">
        <v>152</v>
      </c>
    </row>
    <row r="40" spans="1:5" ht="51">
      <c r="A40" s="29" t="s">
        <v>42</v>
      </c>
      <c r="E40" s="30" t="s">
        <v>153</v>
      </c>
    </row>
    <row r="41" spans="1:5" ht="280.5">
      <c r="A41" t="s">
        <v>44</v>
      </c>
      <c r="E41" s="28" t="s">
        <v>154</v>
      </c>
    </row>
    <row r="42" spans="1:16" ht="12.75">
      <c r="A42" s="19" t="s">
        <v>35</v>
      </c>
      <c s="23" t="s">
        <v>30</v>
      </c>
      <c s="23" t="s">
        <v>155</v>
      </c>
      <c s="19" t="s">
        <v>37</v>
      </c>
      <c s="24" t="s">
        <v>156</v>
      </c>
      <c s="25" t="s">
        <v>128</v>
      </c>
      <c s="26">
        <v>13.5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25.5">
      <c r="A43" s="27" t="s">
        <v>40</v>
      </c>
      <c r="E43" s="28" t="s">
        <v>157</v>
      </c>
    </row>
    <row r="44" spans="1:5" ht="51">
      <c r="A44" s="29" t="s">
        <v>42</v>
      </c>
      <c r="E44" s="30" t="s">
        <v>158</v>
      </c>
    </row>
    <row r="45" spans="1:5" ht="242.25">
      <c r="A45" t="s">
        <v>44</v>
      </c>
      <c r="E45" s="28" t="s">
        <v>159</v>
      </c>
    </row>
    <row r="46" spans="1:16" ht="12.75">
      <c r="A46" s="19" t="s">
        <v>35</v>
      </c>
      <c s="23" t="s">
        <v>32</v>
      </c>
      <c s="23" t="s">
        <v>160</v>
      </c>
      <c s="19" t="s">
        <v>37</v>
      </c>
      <c s="24" t="s">
        <v>161</v>
      </c>
      <c s="25" t="s">
        <v>128</v>
      </c>
      <c s="26">
        <v>74.38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162</v>
      </c>
    </row>
    <row r="48" spans="1:5" ht="12.75">
      <c r="A48" s="29" t="s">
        <v>42</v>
      </c>
      <c r="E48" s="30" t="s">
        <v>148</v>
      </c>
    </row>
    <row r="49" spans="1:5" ht="293.25">
      <c r="A49" t="s">
        <v>44</v>
      </c>
      <c r="E49" s="28" t="s">
        <v>163</v>
      </c>
    </row>
    <row r="50" spans="1:16" ht="12.75">
      <c r="A50" s="19" t="s">
        <v>35</v>
      </c>
      <c s="23" t="s">
        <v>83</v>
      </c>
      <c s="23" t="s">
        <v>164</v>
      </c>
      <c s="19" t="s">
        <v>37</v>
      </c>
      <c s="24" t="s">
        <v>165</v>
      </c>
      <c s="25" t="s">
        <v>166</v>
      </c>
      <c s="26">
        <v>346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167</v>
      </c>
    </row>
    <row r="52" spans="1:5" ht="38.25">
      <c r="A52" s="29" t="s">
        <v>42</v>
      </c>
      <c r="E52" s="30" t="s">
        <v>168</v>
      </c>
    </row>
    <row r="53" spans="1:5" ht="25.5">
      <c r="A53" t="s">
        <v>44</v>
      </c>
      <c r="E53" s="28" t="s">
        <v>169</v>
      </c>
    </row>
    <row r="54" spans="1:18" ht="12.75" customHeight="1">
      <c r="A54" s="5" t="s">
        <v>33</v>
      </c>
      <c s="5"/>
      <c s="33" t="s">
        <v>12</v>
      </c>
      <c s="5"/>
      <c s="21" t="s">
        <v>170</v>
      </c>
      <c s="5"/>
      <c s="5"/>
      <c s="5"/>
      <c s="34">
        <f>0+Q54</f>
      </c>
      <c r="O54">
        <f>0+R54</f>
      </c>
      <c r="Q54">
        <f>0+I55</f>
      </c>
      <c>
        <f>0+O55</f>
      </c>
    </row>
    <row r="55" spans="1:16" ht="12.75">
      <c r="A55" s="19" t="s">
        <v>35</v>
      </c>
      <c s="23" t="s">
        <v>87</v>
      </c>
      <c s="23" t="s">
        <v>171</v>
      </c>
      <c s="19" t="s">
        <v>37</v>
      </c>
      <c s="24" t="s">
        <v>172</v>
      </c>
      <c s="25" t="s">
        <v>166</v>
      </c>
      <c s="26">
        <v>346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25.5">
      <c r="A56" s="27" t="s">
        <v>40</v>
      </c>
      <c r="E56" s="28" t="s">
        <v>173</v>
      </c>
    </row>
    <row r="57" spans="1:5" ht="25.5">
      <c r="A57" s="29" t="s">
        <v>42</v>
      </c>
      <c r="E57" s="30" t="s">
        <v>174</v>
      </c>
    </row>
    <row r="58" spans="1:5" ht="51">
      <c r="A58" t="s">
        <v>44</v>
      </c>
      <c r="E58" s="28" t="s">
        <v>175</v>
      </c>
    </row>
    <row r="59" spans="1:18" ht="12.75" customHeight="1">
      <c r="A59" s="5" t="s">
        <v>33</v>
      </c>
      <c s="5"/>
      <c s="33" t="s">
        <v>25</v>
      </c>
      <c s="5"/>
      <c s="21" t="s">
        <v>176</v>
      </c>
      <c s="5"/>
      <c s="5"/>
      <c s="5"/>
      <c s="34">
        <f>0+Q59</f>
      </c>
      <c r="O59">
        <f>0+R59</f>
      </c>
      <c r="Q59">
        <f>0+I60+I64+I68+I72+I76+I80+I84</f>
      </c>
      <c>
        <f>0+O60+O64+O68+O72+O76+O80+O84</f>
      </c>
    </row>
    <row r="60" spans="1:16" ht="12.75">
      <c r="A60" s="19" t="s">
        <v>35</v>
      </c>
      <c s="23" t="s">
        <v>90</v>
      </c>
      <c s="23" t="s">
        <v>177</v>
      </c>
      <c s="19" t="s">
        <v>37</v>
      </c>
      <c s="24" t="s">
        <v>178</v>
      </c>
      <c s="25" t="s">
        <v>166</v>
      </c>
      <c s="26">
        <v>692</v>
      </c>
      <c s="26">
        <v>0</v>
      </c>
      <c s="26">
        <f>ROUND(ROUND(H60,2)*ROUND(G60,2),2)</f>
      </c>
      <c r="O60">
        <f>(I60*21)/100</f>
      </c>
      <c t="s">
        <v>12</v>
      </c>
    </row>
    <row r="61" spans="1:5" ht="25.5">
      <c r="A61" s="27" t="s">
        <v>40</v>
      </c>
      <c r="E61" s="28" t="s">
        <v>179</v>
      </c>
    </row>
    <row r="62" spans="1:5" ht="140.25">
      <c r="A62" s="29" t="s">
        <v>42</v>
      </c>
      <c r="E62" s="30" t="s">
        <v>180</v>
      </c>
    </row>
    <row r="63" spans="1:5" ht="51">
      <c r="A63" t="s">
        <v>44</v>
      </c>
      <c r="E63" s="28" t="s">
        <v>181</v>
      </c>
    </row>
    <row r="64" spans="1:16" ht="12.75">
      <c r="A64" s="19" t="s">
        <v>35</v>
      </c>
      <c s="23" t="s">
        <v>95</v>
      </c>
      <c s="23" t="s">
        <v>182</v>
      </c>
      <c s="19" t="s">
        <v>37</v>
      </c>
      <c s="24" t="s">
        <v>183</v>
      </c>
      <c s="25" t="s">
        <v>166</v>
      </c>
      <c s="26">
        <v>77.07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12.75">
      <c r="A65" s="27" t="s">
        <v>40</v>
      </c>
      <c r="E65" s="28" t="s">
        <v>184</v>
      </c>
    </row>
    <row r="66" spans="1:5" ht="51">
      <c r="A66" s="29" t="s">
        <v>42</v>
      </c>
      <c r="E66" s="30" t="s">
        <v>185</v>
      </c>
    </row>
    <row r="67" spans="1:5" ht="102">
      <c r="A67" t="s">
        <v>44</v>
      </c>
      <c r="E67" s="28" t="s">
        <v>186</v>
      </c>
    </row>
    <row r="68" spans="1:16" ht="12.75">
      <c r="A68" s="19" t="s">
        <v>35</v>
      </c>
      <c s="23" t="s">
        <v>102</v>
      </c>
      <c s="23" t="s">
        <v>187</v>
      </c>
      <c s="19" t="s">
        <v>37</v>
      </c>
      <c s="24" t="s">
        <v>188</v>
      </c>
      <c s="25" t="s">
        <v>166</v>
      </c>
      <c s="26">
        <v>346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12.75">
      <c r="A69" s="27" t="s">
        <v>40</v>
      </c>
      <c r="E69" s="28" t="s">
        <v>189</v>
      </c>
    </row>
    <row r="70" spans="1:5" ht="12.75">
      <c r="A70" s="29" t="s">
        <v>42</v>
      </c>
      <c r="E70" s="30" t="s">
        <v>190</v>
      </c>
    </row>
    <row r="71" spans="1:5" ht="51">
      <c r="A71" t="s">
        <v>44</v>
      </c>
      <c r="E71" s="28" t="s">
        <v>191</v>
      </c>
    </row>
    <row r="72" spans="1:16" ht="12.75">
      <c r="A72" s="19" t="s">
        <v>35</v>
      </c>
      <c s="23" t="s">
        <v>108</v>
      </c>
      <c s="23" t="s">
        <v>192</v>
      </c>
      <c s="19" t="s">
        <v>37</v>
      </c>
      <c s="24" t="s">
        <v>193</v>
      </c>
      <c s="25" t="s">
        <v>166</v>
      </c>
      <c s="26">
        <v>824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12.75">
      <c r="A73" s="27" t="s">
        <v>40</v>
      </c>
      <c r="E73" s="28" t="s">
        <v>194</v>
      </c>
    </row>
    <row r="74" spans="1:5" ht="51">
      <c r="A74" s="29" t="s">
        <v>42</v>
      </c>
      <c r="E74" s="30" t="s">
        <v>195</v>
      </c>
    </row>
    <row r="75" spans="1:5" ht="51">
      <c r="A75" t="s">
        <v>44</v>
      </c>
      <c r="E75" s="28" t="s">
        <v>191</v>
      </c>
    </row>
    <row r="76" spans="1:16" ht="12.75">
      <c r="A76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166</v>
      </c>
      <c s="26">
        <v>438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12.75">
      <c r="A77" s="27" t="s">
        <v>40</v>
      </c>
      <c r="E77" s="28" t="s">
        <v>199</v>
      </c>
    </row>
    <row r="78" spans="1:5" ht="76.5">
      <c r="A78" s="29" t="s">
        <v>42</v>
      </c>
      <c r="E78" s="30" t="s">
        <v>200</v>
      </c>
    </row>
    <row r="79" spans="1:5" ht="140.25">
      <c r="A79" t="s">
        <v>44</v>
      </c>
      <c r="E79" s="28" t="s">
        <v>201</v>
      </c>
    </row>
    <row r="80" spans="1:16" ht="12.75">
      <c r="A80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166</v>
      </c>
      <c s="26">
        <v>438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205</v>
      </c>
    </row>
    <row r="82" spans="1:5" ht="76.5">
      <c r="A82" s="29" t="s">
        <v>42</v>
      </c>
      <c r="E82" s="30" t="s">
        <v>200</v>
      </c>
    </row>
    <row r="83" spans="1:5" ht="140.25">
      <c r="A83" t="s">
        <v>44</v>
      </c>
      <c r="E83" s="28" t="s">
        <v>201</v>
      </c>
    </row>
    <row r="84" spans="1:16" ht="12.75">
      <c r="A84" s="19" t="s">
        <v>35</v>
      </c>
      <c s="23" t="s">
        <v>206</v>
      </c>
      <c s="23" t="s">
        <v>207</v>
      </c>
      <c s="19" t="s">
        <v>37</v>
      </c>
      <c s="24" t="s">
        <v>208</v>
      </c>
      <c s="25" t="s">
        <v>166</v>
      </c>
      <c s="26">
        <v>346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209</v>
      </c>
    </row>
    <row r="86" spans="1:5" ht="38.25">
      <c r="A86" s="29" t="s">
        <v>42</v>
      </c>
      <c r="E86" s="30" t="s">
        <v>168</v>
      </c>
    </row>
    <row r="87" spans="1:5" ht="140.25">
      <c r="A87" t="s">
        <v>44</v>
      </c>
      <c r="E87" s="28" t="s">
        <v>201</v>
      </c>
    </row>
    <row r="88" spans="1:18" ht="12.75" customHeight="1">
      <c r="A88" s="5" t="s">
        <v>33</v>
      </c>
      <c s="5"/>
      <c s="33" t="s">
        <v>65</v>
      </c>
      <c s="5"/>
      <c s="21" t="s">
        <v>210</v>
      </c>
      <c s="5"/>
      <c s="5"/>
      <c s="5"/>
      <c s="34">
        <f>0+Q88</f>
      </c>
      <c r="O88">
        <f>0+R88</f>
      </c>
      <c r="Q88">
        <f>0+I89</f>
      </c>
      <c>
        <f>0+O89</f>
      </c>
    </row>
    <row r="89" spans="1:16" ht="12.75">
      <c r="A89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166</v>
      </c>
      <c s="26">
        <v>4.71</v>
      </c>
      <c s="26">
        <v>0</v>
      </c>
      <c s="26">
        <f>ROUND(ROUND(H89,2)*ROUND(G89,2),2)</f>
      </c>
      <c r="O89">
        <f>(I89*21)/100</f>
      </c>
      <c t="s">
        <v>12</v>
      </c>
    </row>
    <row r="90" spans="1:5" ht="12.75">
      <c r="A90" s="27" t="s">
        <v>40</v>
      </c>
      <c r="E90" s="28" t="s">
        <v>214</v>
      </c>
    </row>
    <row r="91" spans="1:5" ht="12.75">
      <c r="A91" s="29" t="s">
        <v>42</v>
      </c>
      <c r="E91" s="30" t="s">
        <v>215</v>
      </c>
    </row>
    <row r="92" spans="1:5" ht="63.75">
      <c r="A92" t="s">
        <v>44</v>
      </c>
      <c r="E92" s="28" t="s">
        <v>216</v>
      </c>
    </row>
    <row r="93" spans="1:18" ht="12.75" customHeight="1">
      <c r="A93" s="5" t="s">
        <v>33</v>
      </c>
      <c s="5"/>
      <c s="33" t="s">
        <v>69</v>
      </c>
      <c s="5"/>
      <c s="21" t="s">
        <v>217</v>
      </c>
      <c s="5"/>
      <c s="5"/>
      <c s="5"/>
      <c s="34">
        <f>0+Q93</f>
      </c>
      <c r="O93">
        <f>0+R93</f>
      </c>
      <c r="Q93">
        <f>0+I94+I98+I102+I106</f>
      </c>
      <c>
        <f>0+O94+O98+O102+O106</f>
      </c>
    </row>
    <row r="94" spans="1:16" ht="12.75">
      <c r="A94" s="19" t="s">
        <v>35</v>
      </c>
      <c s="23" t="s">
        <v>218</v>
      </c>
      <c s="23" t="s">
        <v>219</v>
      </c>
      <c s="19" t="s">
        <v>37</v>
      </c>
      <c s="24" t="s">
        <v>220</v>
      </c>
      <c s="25" t="s">
        <v>39</v>
      </c>
      <c s="26">
        <v>12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12.75">
      <c r="A95" s="27" t="s">
        <v>40</v>
      </c>
      <c r="E95" s="28" t="s">
        <v>221</v>
      </c>
    </row>
    <row r="96" spans="1:5" ht="12.75">
      <c r="A96" s="29" t="s">
        <v>42</v>
      </c>
      <c r="E96" s="30" t="s">
        <v>222</v>
      </c>
    </row>
    <row r="97" spans="1:5" ht="255">
      <c r="A97" t="s">
        <v>44</v>
      </c>
      <c r="E97" s="28" t="s">
        <v>223</v>
      </c>
    </row>
    <row r="98" spans="1:16" ht="12.75">
      <c r="A98" s="19" t="s">
        <v>35</v>
      </c>
      <c s="23" t="s">
        <v>224</v>
      </c>
      <c s="23" t="s">
        <v>225</v>
      </c>
      <c s="19" t="s">
        <v>37</v>
      </c>
      <c s="24" t="s">
        <v>226</v>
      </c>
      <c s="25" t="s">
        <v>39</v>
      </c>
      <c s="26">
        <v>47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2.75">
      <c r="A99" s="27" t="s">
        <v>40</v>
      </c>
      <c r="E99" s="28" t="s">
        <v>227</v>
      </c>
    </row>
    <row r="100" spans="1:5" ht="12.75">
      <c r="A100" s="29" t="s">
        <v>42</v>
      </c>
      <c r="E100" s="30" t="s">
        <v>228</v>
      </c>
    </row>
    <row r="101" spans="1:5" ht="255">
      <c r="A101" t="s">
        <v>44</v>
      </c>
      <c r="E101" s="28" t="s">
        <v>223</v>
      </c>
    </row>
    <row r="102" spans="1:16" ht="12.75">
      <c r="A102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62</v>
      </c>
      <c s="26">
        <v>2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12.75">
      <c r="A103" s="27" t="s">
        <v>40</v>
      </c>
      <c r="E103" s="28" t="s">
        <v>37</v>
      </c>
    </row>
    <row r="104" spans="1:5" ht="12.75">
      <c r="A104" s="29" t="s">
        <v>42</v>
      </c>
      <c r="E104" s="30" t="s">
        <v>232</v>
      </c>
    </row>
    <row r="105" spans="1:5" ht="153">
      <c r="A105" t="s">
        <v>44</v>
      </c>
      <c r="E105" s="28" t="s">
        <v>233</v>
      </c>
    </row>
    <row r="106" spans="1:16" ht="12.75">
      <c r="A106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62</v>
      </c>
      <c s="26">
        <v>4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12.75">
      <c r="A107" s="27" t="s">
        <v>40</v>
      </c>
      <c r="E107" s="28" t="s">
        <v>37</v>
      </c>
    </row>
    <row r="108" spans="1:5" ht="25.5">
      <c r="A108" s="29" t="s">
        <v>42</v>
      </c>
      <c r="E108" s="30" t="s">
        <v>237</v>
      </c>
    </row>
    <row r="109" spans="1:5" ht="76.5">
      <c r="A109" t="s">
        <v>44</v>
      </c>
      <c r="E109" s="28" t="s">
        <v>238</v>
      </c>
    </row>
    <row r="110" spans="1:18" ht="12.75" customHeight="1">
      <c r="A110" s="5" t="s">
        <v>33</v>
      </c>
      <c s="5"/>
      <c s="33" t="s">
        <v>30</v>
      </c>
      <c s="5"/>
      <c s="21" t="s">
        <v>107</v>
      </c>
      <c s="5"/>
      <c s="5"/>
      <c s="5"/>
      <c s="34">
        <f>0+Q110</f>
      </c>
      <c r="O110">
        <f>0+R110</f>
      </c>
      <c r="Q110">
        <f>0+I111+I115+I119+I123+I127+I131+I135+I139+I143+I147</f>
      </c>
      <c>
        <f>0+O111+O115+O119+O123+O127+O131+O135+O139+O143+O147</f>
      </c>
    </row>
    <row r="111" spans="1:16" ht="25.5">
      <c r="A111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62</v>
      </c>
      <c s="26">
        <v>12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12.75">
      <c r="A112" s="27" t="s">
        <v>40</v>
      </c>
      <c r="E112" s="28" t="s">
        <v>37</v>
      </c>
    </row>
    <row r="113" spans="1:5" ht="12.75">
      <c r="A113" s="29" t="s">
        <v>42</v>
      </c>
      <c r="E113" s="30" t="s">
        <v>242</v>
      </c>
    </row>
    <row r="114" spans="1:5" ht="25.5">
      <c r="A114" t="s">
        <v>44</v>
      </c>
      <c r="E114" s="28" t="s">
        <v>243</v>
      </c>
    </row>
    <row r="115" spans="1:16" ht="25.5">
      <c r="A115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62</v>
      </c>
      <c s="26">
        <v>6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40</v>
      </c>
      <c r="E116" s="28" t="s">
        <v>247</v>
      </c>
    </row>
    <row r="117" spans="1:5" ht="63.75">
      <c r="A117" s="29" t="s">
        <v>42</v>
      </c>
      <c r="E117" s="30" t="s">
        <v>248</v>
      </c>
    </row>
    <row r="118" spans="1:5" ht="25.5">
      <c r="A118" t="s">
        <v>44</v>
      </c>
      <c r="E118" s="28" t="s">
        <v>249</v>
      </c>
    </row>
    <row r="119" spans="1:16" ht="25.5">
      <c r="A119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62</v>
      </c>
      <c s="26">
        <v>4</v>
      </c>
      <c s="26">
        <v>0</v>
      </c>
      <c s="26">
        <f>ROUND(ROUND(H119,2)*ROUND(G119,2),2)</f>
      </c>
      <c r="O119">
        <f>(I119*21)/100</f>
      </c>
      <c t="s">
        <v>12</v>
      </c>
    </row>
    <row r="120" spans="1:5" ht="12.75">
      <c r="A120" s="27" t="s">
        <v>40</v>
      </c>
      <c r="E120" s="28" t="s">
        <v>253</v>
      </c>
    </row>
    <row r="121" spans="1:5" ht="12.75">
      <c r="A121" s="29" t="s">
        <v>42</v>
      </c>
      <c r="E121" s="30" t="s">
        <v>254</v>
      </c>
    </row>
    <row r="122" spans="1:5" ht="25.5">
      <c r="A122" t="s">
        <v>44</v>
      </c>
      <c r="E122" s="28" t="s">
        <v>255</v>
      </c>
    </row>
    <row r="123" spans="1:16" ht="12.75">
      <c r="A123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62</v>
      </c>
      <c s="26">
        <v>6</v>
      </c>
      <c s="26">
        <v>0</v>
      </c>
      <c s="26">
        <f>ROUND(ROUND(H123,2)*ROUND(G123,2),2)</f>
      </c>
      <c r="O123">
        <f>(I123*21)/100</f>
      </c>
      <c t="s">
        <v>12</v>
      </c>
    </row>
    <row r="124" spans="1:5" ht="12.75">
      <c r="A124" s="27" t="s">
        <v>40</v>
      </c>
      <c r="E124" s="28" t="s">
        <v>37</v>
      </c>
    </row>
    <row r="125" spans="1:5" ht="25.5">
      <c r="A125" s="29" t="s">
        <v>42</v>
      </c>
      <c r="E125" s="30" t="s">
        <v>259</v>
      </c>
    </row>
    <row r="126" spans="1:5" ht="25.5">
      <c r="A126" t="s">
        <v>44</v>
      </c>
      <c r="E126" s="28" t="s">
        <v>243</v>
      </c>
    </row>
    <row r="127" spans="1:16" ht="25.5">
      <c r="A127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166</v>
      </c>
      <c s="26">
        <v>21.02</v>
      </c>
      <c s="26">
        <v>0</v>
      </c>
      <c s="26">
        <f>ROUND(ROUND(H127,2)*ROUND(G127,2),2)</f>
      </c>
      <c r="O127">
        <f>(I127*21)/100</f>
      </c>
      <c t="s">
        <v>12</v>
      </c>
    </row>
    <row r="128" spans="1:5" ht="12.75">
      <c r="A128" s="27" t="s">
        <v>40</v>
      </c>
      <c r="E128" s="28" t="s">
        <v>263</v>
      </c>
    </row>
    <row r="129" spans="1:5" ht="51">
      <c r="A129" s="29" t="s">
        <v>42</v>
      </c>
      <c r="E129" s="30" t="s">
        <v>264</v>
      </c>
    </row>
    <row r="130" spans="1:5" ht="38.25">
      <c r="A130" t="s">
        <v>44</v>
      </c>
      <c r="E130" s="28" t="s">
        <v>265</v>
      </c>
    </row>
    <row r="131" spans="1:16" ht="25.5">
      <c r="A131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166</v>
      </c>
      <c s="26">
        <v>21.02</v>
      </c>
      <c s="26">
        <v>0</v>
      </c>
      <c s="26">
        <f>ROUND(ROUND(H131,2)*ROUND(G131,2),2)</f>
      </c>
      <c r="O131">
        <f>(I131*21)/100</f>
      </c>
      <c t="s">
        <v>12</v>
      </c>
    </row>
    <row r="132" spans="1:5" ht="12.75">
      <c r="A132" s="27" t="s">
        <v>40</v>
      </c>
      <c r="E132" s="28" t="s">
        <v>37</v>
      </c>
    </row>
    <row r="133" spans="1:5" ht="51">
      <c r="A133" s="29" t="s">
        <v>42</v>
      </c>
      <c r="E133" s="30" t="s">
        <v>264</v>
      </c>
    </row>
    <row r="134" spans="1:5" ht="38.25">
      <c r="A134" t="s">
        <v>44</v>
      </c>
      <c r="E134" s="28" t="s">
        <v>265</v>
      </c>
    </row>
    <row r="135" spans="1:16" ht="12.75">
      <c r="A135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39</v>
      </c>
      <c s="26">
        <v>13.3</v>
      </c>
      <c s="26">
        <v>0</v>
      </c>
      <c s="26">
        <f>ROUND(ROUND(H135,2)*ROUND(G135,2),2)</f>
      </c>
      <c r="O135">
        <f>(I135*21)/100</f>
      </c>
      <c t="s">
        <v>12</v>
      </c>
    </row>
    <row r="136" spans="1:5" ht="12.75">
      <c r="A136" s="27" t="s">
        <v>40</v>
      </c>
      <c r="E136" s="28" t="s">
        <v>272</v>
      </c>
    </row>
    <row r="137" spans="1:5" ht="12.75">
      <c r="A137" s="29" t="s">
        <v>42</v>
      </c>
      <c r="E137" s="30" t="s">
        <v>273</v>
      </c>
    </row>
    <row r="138" spans="1:5" ht="25.5">
      <c r="A138" t="s">
        <v>44</v>
      </c>
      <c r="E138" s="28" t="s">
        <v>274</v>
      </c>
    </row>
    <row r="139" spans="1:16" ht="12.75">
      <c r="A139" s="19" t="s">
        <v>35</v>
      </c>
      <c s="23" t="s">
        <v>275</v>
      </c>
      <c s="23" t="s">
        <v>276</v>
      </c>
      <c s="19" t="s">
        <v>37</v>
      </c>
      <c s="24" t="s">
        <v>277</v>
      </c>
      <c s="25" t="s">
        <v>39</v>
      </c>
      <c s="26">
        <v>11.7</v>
      </c>
      <c s="26">
        <v>0</v>
      </c>
      <c s="26">
        <f>ROUND(ROUND(H139,2)*ROUND(G139,2),2)</f>
      </c>
      <c r="O139">
        <f>(I139*21)/100</f>
      </c>
      <c t="s">
        <v>12</v>
      </c>
    </row>
    <row r="140" spans="1:5" ht="12.75">
      <c r="A140" s="27" t="s">
        <v>40</v>
      </c>
      <c r="E140" s="28" t="s">
        <v>37</v>
      </c>
    </row>
    <row r="141" spans="1:5" ht="25.5">
      <c r="A141" s="29" t="s">
        <v>42</v>
      </c>
      <c r="E141" s="30" t="s">
        <v>278</v>
      </c>
    </row>
    <row r="142" spans="1:5" ht="25.5">
      <c r="A142" t="s">
        <v>44</v>
      </c>
      <c r="E142" s="28" t="s">
        <v>274</v>
      </c>
    </row>
    <row r="143" spans="1:16" ht="12.75">
      <c r="A143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39</v>
      </c>
      <c s="26">
        <v>44.7</v>
      </c>
      <c s="26">
        <v>0</v>
      </c>
      <c s="26">
        <f>ROUND(ROUND(H143,2)*ROUND(G143,2),2)</f>
      </c>
      <c r="O143">
        <f>(I143*21)/100</f>
      </c>
      <c t="s">
        <v>12</v>
      </c>
    </row>
    <row r="144" spans="1:5" ht="12.75">
      <c r="A144" s="27" t="s">
        <v>40</v>
      </c>
      <c r="E144" s="28" t="s">
        <v>37</v>
      </c>
    </row>
    <row r="145" spans="1:5" ht="76.5">
      <c r="A145" s="29" t="s">
        <v>42</v>
      </c>
      <c r="E145" s="30" t="s">
        <v>282</v>
      </c>
    </row>
    <row r="146" spans="1:5" ht="38.25">
      <c r="A146" t="s">
        <v>44</v>
      </c>
      <c r="E146" s="28" t="s">
        <v>283</v>
      </c>
    </row>
    <row r="147" spans="1:16" ht="12.75">
      <c r="A147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39</v>
      </c>
      <c s="26">
        <v>13.3</v>
      </c>
      <c s="26">
        <v>0</v>
      </c>
      <c s="26">
        <f>ROUND(ROUND(H147,2)*ROUND(G147,2),2)</f>
      </c>
      <c r="O147">
        <f>(I147*21)/100</f>
      </c>
      <c t="s">
        <v>12</v>
      </c>
    </row>
    <row r="148" spans="1:5" ht="12.75">
      <c r="A148" s="27" t="s">
        <v>40</v>
      </c>
      <c r="E148" s="28" t="s">
        <v>272</v>
      </c>
    </row>
    <row r="149" spans="1:5" ht="12.75">
      <c r="A149" s="29" t="s">
        <v>42</v>
      </c>
      <c r="E149" s="30" t="s">
        <v>273</v>
      </c>
    </row>
    <row r="150" spans="1:5" ht="38.25">
      <c r="A150" t="s">
        <v>44</v>
      </c>
      <c r="E150" s="28" t="s">
        <v>283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287</v>
      </c>
      <c s="35">
        <f>0+I8+I13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287</v>
      </c>
      <c s="5"/>
      <c s="14" t="s">
        <v>288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289</v>
      </c>
      <c s="19" t="s">
        <v>37</v>
      </c>
      <c s="24" t="s">
        <v>290</v>
      </c>
      <c s="25" t="s">
        <v>58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291</v>
      </c>
    </row>
    <row r="11" spans="1:5" ht="12.75">
      <c r="A11" s="29" t="s">
        <v>42</v>
      </c>
      <c r="E11" s="30" t="s">
        <v>37</v>
      </c>
    </row>
    <row r="12" spans="1:5" ht="12.75">
      <c r="A12" t="s">
        <v>44</v>
      </c>
      <c r="E12" s="28" t="s">
        <v>45</v>
      </c>
    </row>
    <row r="13" spans="1:18" ht="12.75" customHeight="1">
      <c r="A13" s="5" t="s">
        <v>33</v>
      </c>
      <c s="5"/>
      <c s="33" t="s">
        <v>30</v>
      </c>
      <c s="5"/>
      <c s="21" t="s">
        <v>107</v>
      </c>
      <c s="5"/>
      <c s="5"/>
      <c s="5"/>
      <c s="34">
        <f>0+Q13</f>
      </c>
      <c r="O13">
        <f>0+R13</f>
      </c>
      <c r="Q13">
        <f>0+I14+I18+I22+I26+I30+I34+I38+I42+I46+I50+I54+I58+I62+I66+I70+I74+I78+I82</f>
      </c>
      <c>
        <f>0+O14+O18+O22+O26+O30+O34+O38+O42+O46+O50+O54+O58+O62+O66+O70+O74+O78+O82</f>
      </c>
    </row>
    <row r="14" spans="1:16" ht="25.5">
      <c r="A14" s="19" t="s">
        <v>35</v>
      </c>
      <c s="23" t="s">
        <v>12</v>
      </c>
      <c s="23" t="s">
        <v>292</v>
      </c>
      <c s="19" t="s">
        <v>37</v>
      </c>
      <c s="24" t="s">
        <v>293</v>
      </c>
      <c s="25" t="s">
        <v>62</v>
      </c>
      <c s="26">
        <v>27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12.75">
      <c r="A15" s="27" t="s">
        <v>40</v>
      </c>
      <c r="E15" s="28" t="s">
        <v>294</v>
      </c>
    </row>
    <row r="16" spans="1:5" ht="127.5">
      <c r="A16" s="29" t="s">
        <v>42</v>
      </c>
      <c r="E16" s="30" t="s">
        <v>295</v>
      </c>
    </row>
    <row r="17" spans="1:5" ht="63.75">
      <c r="A17" t="s">
        <v>44</v>
      </c>
      <c r="E17" s="28" t="s">
        <v>296</v>
      </c>
    </row>
    <row r="18" spans="1:16" ht="12.75">
      <c r="A18" s="19" t="s">
        <v>35</v>
      </c>
      <c s="23" t="s">
        <v>13</v>
      </c>
      <c s="23" t="s">
        <v>297</v>
      </c>
      <c s="19" t="s">
        <v>37</v>
      </c>
      <c s="24" t="s">
        <v>298</v>
      </c>
      <c s="25" t="s">
        <v>62</v>
      </c>
      <c s="26">
        <v>27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294</v>
      </c>
    </row>
    <row r="20" spans="1:5" ht="38.25">
      <c r="A20" s="29" t="s">
        <v>42</v>
      </c>
      <c r="E20" s="30" t="s">
        <v>299</v>
      </c>
    </row>
    <row r="21" spans="1:5" ht="25.5">
      <c r="A21" t="s">
        <v>44</v>
      </c>
      <c r="E21" s="28" t="s">
        <v>243</v>
      </c>
    </row>
    <row r="22" spans="1:16" ht="12.75">
      <c r="A22" s="19" t="s">
        <v>35</v>
      </c>
      <c s="23" t="s">
        <v>23</v>
      </c>
      <c s="23" t="s">
        <v>300</v>
      </c>
      <c s="19" t="s">
        <v>37</v>
      </c>
      <c s="24" t="s">
        <v>301</v>
      </c>
      <c s="25" t="s">
        <v>302</v>
      </c>
      <c s="26">
        <v>1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303</v>
      </c>
    </row>
    <row r="24" spans="1:5" ht="12.75">
      <c r="A24" s="29" t="s">
        <v>42</v>
      </c>
      <c r="E24" s="30" t="s">
        <v>304</v>
      </c>
    </row>
    <row r="25" spans="1:5" ht="25.5">
      <c r="A25" t="s">
        <v>44</v>
      </c>
      <c r="E25" s="28" t="s">
        <v>305</v>
      </c>
    </row>
    <row r="26" spans="1:16" ht="12.75">
      <c r="A26" s="19" t="s">
        <v>35</v>
      </c>
      <c s="23" t="s">
        <v>25</v>
      </c>
      <c s="23" t="s">
        <v>306</v>
      </c>
      <c s="19" t="s">
        <v>37</v>
      </c>
      <c s="24" t="s">
        <v>307</v>
      </c>
      <c s="25" t="s">
        <v>62</v>
      </c>
      <c s="26">
        <v>26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308</v>
      </c>
    </row>
    <row r="28" spans="1:5" ht="38.25">
      <c r="A28" s="29" t="s">
        <v>42</v>
      </c>
      <c r="E28" s="30" t="s">
        <v>309</v>
      </c>
    </row>
    <row r="29" spans="1:5" ht="63.75">
      <c r="A29" t="s">
        <v>44</v>
      </c>
      <c r="E29" s="28" t="s">
        <v>296</v>
      </c>
    </row>
    <row r="30" spans="1:16" ht="12.75">
      <c r="A30" s="19" t="s">
        <v>35</v>
      </c>
      <c s="23" t="s">
        <v>27</v>
      </c>
      <c s="23" t="s">
        <v>310</v>
      </c>
      <c s="19" t="s">
        <v>37</v>
      </c>
      <c s="24" t="s">
        <v>311</v>
      </c>
      <c s="25" t="s">
        <v>62</v>
      </c>
      <c s="26">
        <v>26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308</v>
      </c>
    </row>
    <row r="32" spans="1:5" ht="25.5">
      <c r="A32" s="29" t="s">
        <v>42</v>
      </c>
      <c r="E32" s="30" t="s">
        <v>312</v>
      </c>
    </row>
    <row r="33" spans="1:5" ht="25.5">
      <c r="A33" t="s">
        <v>44</v>
      </c>
      <c r="E33" s="28" t="s">
        <v>243</v>
      </c>
    </row>
    <row r="34" spans="1:16" ht="12.75">
      <c r="A34" s="19" t="s">
        <v>35</v>
      </c>
      <c s="23" t="s">
        <v>65</v>
      </c>
      <c s="23" t="s">
        <v>313</v>
      </c>
      <c s="19" t="s">
        <v>37</v>
      </c>
      <c s="24" t="s">
        <v>314</v>
      </c>
      <c s="25" t="s">
        <v>58</v>
      </c>
      <c s="26">
        <v>1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303</v>
      </c>
    </row>
    <row r="36" spans="1:5" ht="12.75">
      <c r="A36" s="29" t="s">
        <v>42</v>
      </c>
      <c r="E36" s="30" t="s">
        <v>315</v>
      </c>
    </row>
    <row r="37" spans="1:5" ht="25.5">
      <c r="A37" t="s">
        <v>44</v>
      </c>
      <c r="E37" s="28" t="s">
        <v>305</v>
      </c>
    </row>
    <row r="38" spans="1:16" ht="12.75">
      <c r="A38" s="19" t="s">
        <v>35</v>
      </c>
      <c s="23" t="s">
        <v>69</v>
      </c>
      <c s="23" t="s">
        <v>316</v>
      </c>
      <c s="19" t="s">
        <v>37</v>
      </c>
      <c s="24" t="s">
        <v>317</v>
      </c>
      <c s="25" t="s">
        <v>62</v>
      </c>
      <c s="26">
        <v>1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37</v>
      </c>
    </row>
    <row r="40" spans="1:5" ht="12.75">
      <c r="A40" s="29" t="s">
        <v>42</v>
      </c>
      <c r="E40" s="30" t="s">
        <v>54</v>
      </c>
    </row>
    <row r="41" spans="1:5" ht="76.5">
      <c r="A41" t="s">
        <v>44</v>
      </c>
      <c r="E41" s="28" t="s">
        <v>318</v>
      </c>
    </row>
    <row r="42" spans="1:16" ht="12.75">
      <c r="A42" s="19" t="s">
        <v>35</v>
      </c>
      <c s="23" t="s">
        <v>30</v>
      </c>
      <c s="23" t="s">
        <v>319</v>
      </c>
      <c s="19" t="s">
        <v>37</v>
      </c>
      <c s="24" t="s">
        <v>320</v>
      </c>
      <c s="25" t="s">
        <v>62</v>
      </c>
      <c s="26">
        <v>1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37</v>
      </c>
    </row>
    <row r="44" spans="1:5" ht="12.75">
      <c r="A44" s="29" t="s">
        <v>42</v>
      </c>
      <c r="E44" s="30" t="s">
        <v>54</v>
      </c>
    </row>
    <row r="45" spans="1:5" ht="25.5">
      <c r="A45" t="s">
        <v>44</v>
      </c>
      <c r="E45" s="28" t="s">
        <v>321</v>
      </c>
    </row>
    <row r="46" spans="1:16" ht="12.75">
      <c r="A46" s="19" t="s">
        <v>35</v>
      </c>
      <c s="23" t="s">
        <v>32</v>
      </c>
      <c s="23" t="s">
        <v>322</v>
      </c>
      <c s="19" t="s">
        <v>37</v>
      </c>
      <c s="24" t="s">
        <v>323</v>
      </c>
      <c s="25" t="s">
        <v>58</v>
      </c>
      <c s="26">
        <v>1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303</v>
      </c>
    </row>
    <row r="48" spans="1:5" ht="12.75">
      <c r="A48" s="29" t="s">
        <v>42</v>
      </c>
      <c r="E48" s="30" t="s">
        <v>324</v>
      </c>
    </row>
    <row r="49" spans="1:5" ht="25.5">
      <c r="A49" t="s">
        <v>44</v>
      </c>
      <c r="E49" s="28" t="s">
        <v>325</v>
      </c>
    </row>
    <row r="50" spans="1:16" ht="12.75">
      <c r="A50" s="19" t="s">
        <v>35</v>
      </c>
      <c s="23" t="s">
        <v>83</v>
      </c>
      <c s="23" t="s">
        <v>326</v>
      </c>
      <c s="19" t="s">
        <v>37</v>
      </c>
      <c s="24" t="s">
        <v>327</v>
      </c>
      <c s="25" t="s">
        <v>62</v>
      </c>
      <c s="26">
        <v>2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37</v>
      </c>
    </row>
    <row r="52" spans="1:5" ht="12.75">
      <c r="A52" s="29" t="s">
        <v>42</v>
      </c>
      <c r="E52" s="30" t="s">
        <v>232</v>
      </c>
    </row>
    <row r="53" spans="1:5" ht="63.75">
      <c r="A53" t="s">
        <v>44</v>
      </c>
      <c r="E53" s="28" t="s">
        <v>328</v>
      </c>
    </row>
    <row r="54" spans="1:16" ht="12.75">
      <c r="A54" s="19" t="s">
        <v>35</v>
      </c>
      <c s="23" t="s">
        <v>87</v>
      </c>
      <c s="23" t="s">
        <v>329</v>
      </c>
      <c s="19" t="s">
        <v>37</v>
      </c>
      <c s="24" t="s">
        <v>330</v>
      </c>
      <c s="25" t="s">
        <v>62</v>
      </c>
      <c s="26">
        <v>2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37</v>
      </c>
    </row>
    <row r="56" spans="1:5" ht="12.75">
      <c r="A56" s="29" t="s">
        <v>42</v>
      </c>
      <c r="E56" s="30" t="s">
        <v>232</v>
      </c>
    </row>
    <row r="57" spans="1:5" ht="25.5">
      <c r="A57" t="s">
        <v>44</v>
      </c>
      <c r="E57" s="28" t="s">
        <v>321</v>
      </c>
    </row>
    <row r="58" spans="1:16" ht="12.75">
      <c r="A58" s="19" t="s">
        <v>35</v>
      </c>
      <c s="23" t="s">
        <v>90</v>
      </c>
      <c s="23" t="s">
        <v>331</v>
      </c>
      <c s="19" t="s">
        <v>37</v>
      </c>
      <c s="24" t="s">
        <v>332</v>
      </c>
      <c s="25" t="s">
        <v>58</v>
      </c>
      <c s="26">
        <v>1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37</v>
      </c>
    </row>
    <row r="60" spans="1:5" ht="12.75">
      <c r="A60" s="29" t="s">
        <v>42</v>
      </c>
      <c r="E60" s="30" t="s">
        <v>333</v>
      </c>
    </row>
    <row r="61" spans="1:5" ht="25.5">
      <c r="A61" t="s">
        <v>44</v>
      </c>
      <c r="E61" s="28" t="s">
        <v>325</v>
      </c>
    </row>
    <row r="62" spans="1:16" ht="25.5">
      <c r="A62" s="19" t="s">
        <v>35</v>
      </c>
      <c s="23" t="s">
        <v>95</v>
      </c>
      <c s="23" t="s">
        <v>334</v>
      </c>
      <c s="19" t="s">
        <v>37</v>
      </c>
      <c s="24" t="s">
        <v>335</v>
      </c>
      <c s="25" t="s">
        <v>62</v>
      </c>
      <c s="26">
        <v>158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37</v>
      </c>
    </row>
    <row r="64" spans="1:5" ht="63.75">
      <c r="A64" s="29" t="s">
        <v>42</v>
      </c>
      <c r="E64" s="30" t="s">
        <v>336</v>
      </c>
    </row>
    <row r="65" spans="1:5" ht="63.75">
      <c r="A65" t="s">
        <v>44</v>
      </c>
      <c r="E65" s="28" t="s">
        <v>328</v>
      </c>
    </row>
    <row r="66" spans="1:16" ht="12.75">
      <c r="A66" s="19" t="s">
        <v>35</v>
      </c>
      <c s="23" t="s">
        <v>102</v>
      </c>
      <c s="23" t="s">
        <v>337</v>
      </c>
      <c s="19" t="s">
        <v>37</v>
      </c>
      <c s="24" t="s">
        <v>338</v>
      </c>
      <c s="25" t="s">
        <v>62</v>
      </c>
      <c s="26">
        <v>158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37</v>
      </c>
    </row>
    <row r="68" spans="1:5" ht="25.5">
      <c r="A68" s="29" t="s">
        <v>42</v>
      </c>
      <c r="E68" s="30" t="s">
        <v>339</v>
      </c>
    </row>
    <row r="69" spans="1:5" ht="25.5">
      <c r="A69" t="s">
        <v>44</v>
      </c>
      <c r="E69" s="28" t="s">
        <v>321</v>
      </c>
    </row>
    <row r="70" spans="1:16" ht="12.75">
      <c r="A70" s="19" t="s">
        <v>35</v>
      </c>
      <c s="23" t="s">
        <v>108</v>
      </c>
      <c s="23" t="s">
        <v>340</v>
      </c>
      <c s="19" t="s">
        <v>37</v>
      </c>
      <c s="24" t="s">
        <v>341</v>
      </c>
      <c s="25" t="s">
        <v>58</v>
      </c>
      <c s="26">
        <v>1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37</v>
      </c>
    </row>
    <row r="72" spans="1:5" ht="12.75">
      <c r="A72" s="29" t="s">
        <v>42</v>
      </c>
      <c r="E72" s="30" t="s">
        <v>342</v>
      </c>
    </row>
    <row r="73" spans="1:5" ht="25.5">
      <c r="A73" t="s">
        <v>44</v>
      </c>
      <c r="E73" s="28" t="s">
        <v>325</v>
      </c>
    </row>
    <row r="74" spans="1:16" ht="12.75">
      <c r="A74" s="19" t="s">
        <v>35</v>
      </c>
      <c s="23" t="s">
        <v>196</v>
      </c>
      <c s="23" t="s">
        <v>343</v>
      </c>
      <c s="19" t="s">
        <v>37</v>
      </c>
      <c s="24" t="s">
        <v>344</v>
      </c>
      <c s="25" t="s">
        <v>62</v>
      </c>
      <c s="26">
        <v>79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37</v>
      </c>
    </row>
    <row r="76" spans="1:5" ht="38.25">
      <c r="A76" s="29" t="s">
        <v>42</v>
      </c>
      <c r="E76" s="30" t="s">
        <v>345</v>
      </c>
    </row>
    <row r="77" spans="1:5" ht="63.75">
      <c r="A77" t="s">
        <v>44</v>
      </c>
      <c r="E77" s="28" t="s">
        <v>328</v>
      </c>
    </row>
    <row r="78" spans="1:16" ht="12.75">
      <c r="A78" s="19" t="s">
        <v>35</v>
      </c>
      <c s="23" t="s">
        <v>202</v>
      </c>
      <c s="23" t="s">
        <v>346</v>
      </c>
      <c s="19" t="s">
        <v>37</v>
      </c>
      <c s="24" t="s">
        <v>347</v>
      </c>
      <c s="25" t="s">
        <v>62</v>
      </c>
      <c s="26">
        <v>79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12.75">
      <c r="A79" s="27" t="s">
        <v>40</v>
      </c>
      <c r="E79" s="28" t="s">
        <v>37</v>
      </c>
    </row>
    <row r="80" spans="1:5" ht="25.5">
      <c r="A80" s="29" t="s">
        <v>42</v>
      </c>
      <c r="E80" s="30" t="s">
        <v>348</v>
      </c>
    </row>
    <row r="81" spans="1:5" ht="25.5">
      <c r="A81" t="s">
        <v>44</v>
      </c>
      <c r="E81" s="28" t="s">
        <v>321</v>
      </c>
    </row>
    <row r="82" spans="1:16" ht="12.75">
      <c r="A82" s="19" t="s">
        <v>35</v>
      </c>
      <c s="23" t="s">
        <v>206</v>
      </c>
      <c s="23" t="s">
        <v>349</v>
      </c>
      <c s="19" t="s">
        <v>37</v>
      </c>
      <c s="24" t="s">
        <v>350</v>
      </c>
      <c s="25" t="s">
        <v>58</v>
      </c>
      <c s="26">
        <v>1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12.75">
      <c r="A83" s="27" t="s">
        <v>40</v>
      </c>
      <c r="E83" s="28" t="s">
        <v>37</v>
      </c>
    </row>
    <row r="84" spans="1:5" ht="12.75">
      <c r="A84" s="29" t="s">
        <v>42</v>
      </c>
      <c r="E84" s="30" t="s">
        <v>351</v>
      </c>
    </row>
    <row r="85" spans="1:5" ht="25.5">
      <c r="A85" t="s">
        <v>44</v>
      </c>
      <c r="E85" s="28" t="s">
        <v>325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0+O8+O17+O82+O123+O144+O193+O198+O215+O236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352</v>
      </c>
      <c s="35">
        <f>0+I8+I17+I82+I123+I144+I193+I198+I215+I236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352</v>
      </c>
      <c s="5"/>
      <c s="14" t="s">
        <v>353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354</v>
      </c>
      <c s="19" t="s">
        <v>37</v>
      </c>
      <c s="24" t="s">
        <v>355</v>
      </c>
      <c s="25" t="s">
        <v>117</v>
      </c>
      <c s="26">
        <v>116.03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356</v>
      </c>
    </row>
    <row r="11" spans="1:5" ht="38.25">
      <c r="A11" s="29" t="s">
        <v>42</v>
      </c>
      <c r="E11" s="30" t="s">
        <v>357</v>
      </c>
    </row>
    <row r="12" spans="1:5" ht="25.5">
      <c r="A12" t="s">
        <v>44</v>
      </c>
      <c r="E12" s="28" t="s">
        <v>120</v>
      </c>
    </row>
    <row r="13" spans="1:16" ht="12.75">
      <c r="A13" s="19" t="s">
        <v>35</v>
      </c>
      <c s="23" t="s">
        <v>12</v>
      </c>
      <c s="23" t="s">
        <v>115</v>
      </c>
      <c s="19" t="s">
        <v>37</v>
      </c>
      <c s="24" t="s">
        <v>116</v>
      </c>
      <c s="25" t="s">
        <v>117</v>
      </c>
      <c s="26">
        <v>714.62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358</v>
      </c>
    </row>
    <row r="15" spans="1:5" ht="51">
      <c r="A15" s="29" t="s">
        <v>42</v>
      </c>
      <c r="E15" s="30" t="s">
        <v>359</v>
      </c>
    </row>
    <row r="16" spans="1:5" ht="25.5">
      <c r="A16" t="s">
        <v>44</v>
      </c>
      <c r="E16" s="28" t="s">
        <v>120</v>
      </c>
    </row>
    <row r="17" spans="1:18" ht="12.75" customHeight="1">
      <c r="A17" s="5" t="s">
        <v>33</v>
      </c>
      <c s="5"/>
      <c s="33" t="s">
        <v>19</v>
      </c>
      <c s="5"/>
      <c s="21" t="s">
        <v>125</v>
      </c>
      <c s="5"/>
      <c s="5"/>
      <c s="5"/>
      <c s="34">
        <f>0+Q17</f>
      </c>
      <c r="O17">
        <f>0+R17</f>
      </c>
      <c r="Q17">
        <f>0+I18+I22+I26+I30+I34+I38+I42+I46+I50+I54+I58+I62+I66+I70+I74+I78</f>
      </c>
      <c>
        <f>0+O18+O22+O26+O30+O34+O38+O42+O46+O50+O54+O58+O62+O66+O70+O74+O78</f>
      </c>
    </row>
    <row r="18" spans="1:16" ht="12.75">
      <c r="A18" s="19" t="s">
        <v>35</v>
      </c>
      <c s="23" t="s">
        <v>13</v>
      </c>
      <c s="23" t="s">
        <v>360</v>
      </c>
      <c s="19" t="s">
        <v>37</v>
      </c>
      <c s="24" t="s">
        <v>361</v>
      </c>
      <c s="25" t="s">
        <v>62</v>
      </c>
      <c s="26">
        <v>2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362</v>
      </c>
    </row>
    <row r="20" spans="1:5" ht="12.75">
      <c r="A20" s="29" t="s">
        <v>42</v>
      </c>
      <c r="E20" s="30" t="s">
        <v>232</v>
      </c>
    </row>
    <row r="21" spans="1:5" ht="165.75">
      <c r="A21" t="s">
        <v>44</v>
      </c>
      <c r="E21" s="28" t="s">
        <v>363</v>
      </c>
    </row>
    <row r="22" spans="1:16" ht="12.75">
      <c r="A22" s="19" t="s">
        <v>35</v>
      </c>
      <c s="23" t="s">
        <v>23</v>
      </c>
      <c s="23" t="s">
        <v>364</v>
      </c>
      <c s="19" t="s">
        <v>37</v>
      </c>
      <c s="24" t="s">
        <v>365</v>
      </c>
      <c s="25" t="s">
        <v>39</v>
      </c>
      <c s="26">
        <v>20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366</v>
      </c>
    </row>
    <row r="24" spans="1:5" ht="25.5">
      <c r="A24" s="29" t="s">
        <v>42</v>
      </c>
      <c r="E24" s="30" t="s">
        <v>367</v>
      </c>
    </row>
    <row r="25" spans="1:5" ht="38.25">
      <c r="A25" t="s">
        <v>44</v>
      </c>
      <c r="E25" s="28" t="s">
        <v>368</v>
      </c>
    </row>
    <row r="26" spans="1:16" ht="12.75">
      <c r="A26" s="19" t="s">
        <v>35</v>
      </c>
      <c s="23" t="s">
        <v>25</v>
      </c>
      <c s="23" t="s">
        <v>369</v>
      </c>
      <c s="19" t="s">
        <v>37</v>
      </c>
      <c s="24" t="s">
        <v>370</v>
      </c>
      <c s="25" t="s">
        <v>128</v>
      </c>
      <c s="26">
        <v>45.41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371</v>
      </c>
    </row>
    <row r="28" spans="1:5" ht="102">
      <c r="A28" s="29" t="s">
        <v>42</v>
      </c>
      <c r="E28" s="30" t="s">
        <v>372</v>
      </c>
    </row>
    <row r="29" spans="1:5" ht="38.25">
      <c r="A29" t="s">
        <v>44</v>
      </c>
      <c r="E29" s="28" t="s">
        <v>373</v>
      </c>
    </row>
    <row r="30" spans="1:16" ht="12.75">
      <c r="A30" s="19" t="s">
        <v>35</v>
      </c>
      <c s="23" t="s">
        <v>27</v>
      </c>
      <c s="23" t="s">
        <v>374</v>
      </c>
      <c s="19" t="s">
        <v>37</v>
      </c>
      <c s="24" t="s">
        <v>375</v>
      </c>
      <c s="25" t="s">
        <v>128</v>
      </c>
      <c s="26">
        <v>10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25.5">
      <c r="A31" s="27" t="s">
        <v>40</v>
      </c>
      <c r="E31" s="28" t="s">
        <v>376</v>
      </c>
    </row>
    <row r="32" spans="1:5" ht="12.75">
      <c r="A32" s="29" t="s">
        <v>42</v>
      </c>
      <c r="E32" s="30" t="s">
        <v>377</v>
      </c>
    </row>
    <row r="33" spans="1:5" ht="369.75">
      <c r="A33" t="s">
        <v>44</v>
      </c>
      <c r="E33" s="28" t="s">
        <v>144</v>
      </c>
    </row>
    <row r="34" spans="1:16" ht="12.75">
      <c r="A34" s="19" t="s">
        <v>35</v>
      </c>
      <c s="23" t="s">
        <v>65</v>
      </c>
      <c s="23" t="s">
        <v>378</v>
      </c>
      <c s="19" t="s">
        <v>37</v>
      </c>
      <c s="24" t="s">
        <v>379</v>
      </c>
      <c s="25" t="s">
        <v>128</v>
      </c>
      <c s="26">
        <v>45.45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380</v>
      </c>
    </row>
    <row r="36" spans="1:5" ht="12.75">
      <c r="A36" s="29" t="s">
        <v>42</v>
      </c>
      <c r="E36" s="30" t="s">
        <v>381</v>
      </c>
    </row>
    <row r="37" spans="1:5" ht="306">
      <c r="A37" t="s">
        <v>44</v>
      </c>
      <c r="E37" s="28" t="s">
        <v>382</v>
      </c>
    </row>
    <row r="38" spans="1:16" ht="12.75">
      <c r="A38" s="19" t="s">
        <v>35</v>
      </c>
      <c s="23" t="s">
        <v>69</v>
      </c>
      <c s="23" t="s">
        <v>383</v>
      </c>
      <c s="19" t="s">
        <v>37</v>
      </c>
      <c s="24" t="s">
        <v>384</v>
      </c>
      <c s="25" t="s">
        <v>128</v>
      </c>
      <c s="26">
        <v>353.71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25.5">
      <c r="A39" s="27" t="s">
        <v>40</v>
      </c>
      <c r="E39" s="28" t="s">
        <v>385</v>
      </c>
    </row>
    <row r="40" spans="1:5" ht="89.25">
      <c r="A40" s="29" t="s">
        <v>42</v>
      </c>
      <c r="E40" s="30" t="s">
        <v>386</v>
      </c>
    </row>
    <row r="41" spans="1:5" ht="318.75">
      <c r="A41" t="s">
        <v>44</v>
      </c>
      <c r="E41" s="28" t="s">
        <v>149</v>
      </c>
    </row>
    <row r="42" spans="1:16" ht="12.75">
      <c r="A42" s="19" t="s">
        <v>35</v>
      </c>
      <c s="23" t="s">
        <v>30</v>
      </c>
      <c s="23" t="s">
        <v>145</v>
      </c>
      <c s="19" t="s">
        <v>37</v>
      </c>
      <c s="24" t="s">
        <v>146</v>
      </c>
      <c s="25" t="s">
        <v>128</v>
      </c>
      <c s="26">
        <v>33.3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25.5">
      <c r="A43" s="27" t="s">
        <v>40</v>
      </c>
      <c r="E43" s="28" t="s">
        <v>387</v>
      </c>
    </row>
    <row r="44" spans="1:5" ht="25.5">
      <c r="A44" s="29" t="s">
        <v>42</v>
      </c>
      <c r="E44" s="30" t="s">
        <v>388</v>
      </c>
    </row>
    <row r="45" spans="1:5" ht="318.75">
      <c r="A45" t="s">
        <v>44</v>
      </c>
      <c r="E45" s="28" t="s">
        <v>149</v>
      </c>
    </row>
    <row r="46" spans="1:16" ht="12.75">
      <c r="A46" s="19" t="s">
        <v>35</v>
      </c>
      <c s="23" t="s">
        <v>32</v>
      </c>
      <c s="23" t="s">
        <v>389</v>
      </c>
      <c s="19" t="s">
        <v>37</v>
      </c>
      <c s="24" t="s">
        <v>390</v>
      </c>
      <c s="25" t="s">
        <v>128</v>
      </c>
      <c s="26">
        <v>45.41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391</v>
      </c>
    </row>
    <row r="48" spans="1:5" ht="12.75">
      <c r="A48" s="29" t="s">
        <v>42</v>
      </c>
      <c r="E48" s="30" t="s">
        <v>392</v>
      </c>
    </row>
    <row r="49" spans="1:5" ht="191.25">
      <c r="A49" t="s">
        <v>44</v>
      </c>
      <c r="E49" s="28" t="s">
        <v>393</v>
      </c>
    </row>
    <row r="50" spans="1:16" ht="12.75">
      <c r="A50" s="19" t="s">
        <v>35</v>
      </c>
      <c s="23" t="s">
        <v>83</v>
      </c>
      <c s="23" t="s">
        <v>389</v>
      </c>
      <c s="19" t="s">
        <v>88</v>
      </c>
      <c s="24" t="s">
        <v>390</v>
      </c>
      <c s="25" t="s">
        <v>128</v>
      </c>
      <c s="26">
        <v>397.01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394</v>
      </c>
    </row>
    <row r="52" spans="1:5" ht="12.75">
      <c r="A52" s="29" t="s">
        <v>42</v>
      </c>
      <c r="E52" s="30" t="s">
        <v>395</v>
      </c>
    </row>
    <row r="53" spans="1:5" ht="191.25">
      <c r="A53" t="s">
        <v>44</v>
      </c>
      <c r="E53" s="28" t="s">
        <v>393</v>
      </c>
    </row>
    <row r="54" spans="1:16" ht="12.75">
      <c r="A54" s="19" t="s">
        <v>35</v>
      </c>
      <c s="23" t="s">
        <v>87</v>
      </c>
      <c s="23" t="s">
        <v>396</v>
      </c>
      <c s="19" t="s">
        <v>37</v>
      </c>
      <c s="24" t="s">
        <v>397</v>
      </c>
      <c s="25" t="s">
        <v>128</v>
      </c>
      <c s="26">
        <v>10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398</v>
      </c>
    </row>
    <row r="56" spans="1:5" ht="12.75">
      <c r="A56" s="29" t="s">
        <v>42</v>
      </c>
      <c r="E56" s="30" t="s">
        <v>399</v>
      </c>
    </row>
    <row r="57" spans="1:5" ht="280.5">
      <c r="A57" t="s">
        <v>44</v>
      </c>
      <c r="E57" s="28" t="s">
        <v>400</v>
      </c>
    </row>
    <row r="58" spans="1:16" ht="12.75">
      <c r="A58" s="19" t="s">
        <v>35</v>
      </c>
      <c s="23" t="s">
        <v>90</v>
      </c>
      <c s="23" t="s">
        <v>401</v>
      </c>
      <c s="19" t="s">
        <v>37</v>
      </c>
      <c s="24" t="s">
        <v>402</v>
      </c>
      <c s="25" t="s">
        <v>166</v>
      </c>
      <c s="26">
        <v>303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403</v>
      </c>
    </row>
    <row r="60" spans="1:5" ht="51">
      <c r="A60" s="29" t="s">
        <v>42</v>
      </c>
      <c r="E60" s="30" t="s">
        <v>404</v>
      </c>
    </row>
    <row r="61" spans="1:5" ht="38.25">
      <c r="A61" t="s">
        <v>44</v>
      </c>
      <c r="E61" s="28" t="s">
        <v>405</v>
      </c>
    </row>
    <row r="62" spans="1:16" ht="12.75">
      <c r="A62" s="19" t="s">
        <v>35</v>
      </c>
      <c s="23" t="s">
        <v>95</v>
      </c>
      <c s="23" t="s">
        <v>406</v>
      </c>
      <c s="19" t="s">
        <v>37</v>
      </c>
      <c s="24" t="s">
        <v>407</v>
      </c>
      <c s="25" t="s">
        <v>166</v>
      </c>
      <c s="26">
        <v>303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37</v>
      </c>
    </row>
    <row r="64" spans="1:5" ht="12.75">
      <c r="A64" s="29" t="s">
        <v>42</v>
      </c>
      <c r="E64" s="30" t="s">
        <v>408</v>
      </c>
    </row>
    <row r="65" spans="1:5" ht="25.5">
      <c r="A65" t="s">
        <v>44</v>
      </c>
      <c r="E65" s="28" t="s">
        <v>409</v>
      </c>
    </row>
    <row r="66" spans="1:16" ht="12.75">
      <c r="A66" s="19" t="s">
        <v>35</v>
      </c>
      <c s="23" t="s">
        <v>102</v>
      </c>
      <c s="23" t="s">
        <v>410</v>
      </c>
      <c s="19" t="s">
        <v>37</v>
      </c>
      <c s="24" t="s">
        <v>411</v>
      </c>
      <c s="25" t="s">
        <v>166</v>
      </c>
      <c s="26">
        <v>303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37</v>
      </c>
    </row>
    <row r="68" spans="1:5" ht="12.75">
      <c r="A68" s="29" t="s">
        <v>42</v>
      </c>
      <c r="E68" s="30" t="s">
        <v>408</v>
      </c>
    </row>
    <row r="69" spans="1:5" ht="38.25">
      <c r="A69" t="s">
        <v>44</v>
      </c>
      <c r="E69" s="28" t="s">
        <v>412</v>
      </c>
    </row>
    <row r="70" spans="1:16" ht="12.75">
      <c r="A70" s="19" t="s">
        <v>35</v>
      </c>
      <c s="23" t="s">
        <v>108</v>
      </c>
      <c s="23" t="s">
        <v>413</v>
      </c>
      <c s="19" t="s">
        <v>37</v>
      </c>
      <c s="24" t="s">
        <v>414</v>
      </c>
      <c s="25" t="s">
        <v>166</v>
      </c>
      <c s="26">
        <v>8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415</v>
      </c>
    </row>
    <row r="72" spans="1:5" ht="12.75">
      <c r="A72" s="29" t="s">
        <v>42</v>
      </c>
      <c r="E72" s="30" t="s">
        <v>416</v>
      </c>
    </row>
    <row r="73" spans="1:5" ht="38.25">
      <c r="A73" t="s">
        <v>44</v>
      </c>
      <c r="E73" s="28" t="s">
        <v>417</v>
      </c>
    </row>
    <row r="74" spans="1:16" ht="12.75">
      <c r="A74" s="19" t="s">
        <v>35</v>
      </c>
      <c s="23" t="s">
        <v>196</v>
      </c>
      <c s="23" t="s">
        <v>418</v>
      </c>
      <c s="19" t="s">
        <v>37</v>
      </c>
      <c s="24" t="s">
        <v>419</v>
      </c>
      <c s="25" t="s">
        <v>62</v>
      </c>
      <c s="26">
        <v>2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38.25">
      <c r="A75" s="27" t="s">
        <v>40</v>
      </c>
      <c r="E75" s="28" t="s">
        <v>420</v>
      </c>
    </row>
    <row r="76" spans="1:5" ht="12.75">
      <c r="A76" s="29" t="s">
        <v>42</v>
      </c>
      <c r="E76" s="30" t="s">
        <v>232</v>
      </c>
    </row>
    <row r="77" spans="1:5" ht="89.25">
      <c r="A77" t="s">
        <v>44</v>
      </c>
      <c r="E77" s="28" t="s">
        <v>421</v>
      </c>
    </row>
    <row r="78" spans="1:16" ht="12.75">
      <c r="A78" s="19" t="s">
        <v>35</v>
      </c>
      <c s="23" t="s">
        <v>202</v>
      </c>
      <c s="23" t="s">
        <v>422</v>
      </c>
      <c s="19" t="s">
        <v>37</v>
      </c>
      <c s="24" t="s">
        <v>423</v>
      </c>
      <c s="25" t="s">
        <v>128</v>
      </c>
      <c s="26">
        <v>4.56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12.75">
      <c r="A79" s="27" t="s">
        <v>40</v>
      </c>
      <c r="E79" s="28" t="s">
        <v>424</v>
      </c>
    </row>
    <row r="80" spans="1:5" ht="38.25">
      <c r="A80" s="29" t="s">
        <v>42</v>
      </c>
      <c r="E80" s="30" t="s">
        <v>425</v>
      </c>
    </row>
    <row r="81" spans="1:5" ht="38.25">
      <c r="A81" t="s">
        <v>44</v>
      </c>
      <c r="E81" s="28" t="s">
        <v>417</v>
      </c>
    </row>
    <row r="82" spans="1:18" ht="12.75" customHeight="1">
      <c r="A82" s="5" t="s">
        <v>33</v>
      </c>
      <c s="5"/>
      <c s="33" t="s">
        <v>12</v>
      </c>
      <c s="5"/>
      <c s="21" t="s">
        <v>170</v>
      </c>
      <c s="5"/>
      <c s="5"/>
      <c s="5"/>
      <c s="34">
        <f>0+Q82</f>
      </c>
      <c r="O82">
        <f>0+R82</f>
      </c>
      <c r="Q82">
        <f>0+I83+I87+I91+I95+I99+I103+I107+I111+I115+I119</f>
      </c>
      <c>
        <f>0+O83+O87+O91+O95+O99+O103+O107+O111+O115+O119</f>
      </c>
    </row>
    <row r="83" spans="1:16" ht="12.75">
      <c r="A83" s="19" t="s">
        <v>35</v>
      </c>
      <c s="23" t="s">
        <v>206</v>
      </c>
      <c s="23" t="s">
        <v>426</v>
      </c>
      <c s="19" t="s">
        <v>37</v>
      </c>
      <c s="24" t="s">
        <v>427</v>
      </c>
      <c s="25" t="s">
        <v>128</v>
      </c>
      <c s="26">
        <v>0.95</v>
      </c>
      <c s="26">
        <v>0</v>
      </c>
      <c s="26">
        <f>ROUND(ROUND(H83,2)*ROUND(G83,2),2)</f>
      </c>
      <c r="O83">
        <f>(I83*21)/100</f>
      </c>
      <c t="s">
        <v>12</v>
      </c>
    </row>
    <row r="84" spans="1:5" ht="12.75">
      <c r="A84" s="27" t="s">
        <v>40</v>
      </c>
      <c r="E84" s="28" t="s">
        <v>428</v>
      </c>
    </row>
    <row r="85" spans="1:5" ht="25.5">
      <c r="A85" s="29" t="s">
        <v>42</v>
      </c>
      <c r="E85" s="30" t="s">
        <v>429</v>
      </c>
    </row>
    <row r="86" spans="1:5" ht="51">
      <c r="A86" t="s">
        <v>44</v>
      </c>
      <c r="E86" s="28" t="s">
        <v>430</v>
      </c>
    </row>
    <row r="87" spans="1:16" ht="12.75">
      <c r="A87" s="19" t="s">
        <v>35</v>
      </c>
      <c s="23" t="s">
        <v>211</v>
      </c>
      <c s="23" t="s">
        <v>431</v>
      </c>
      <c s="19" t="s">
        <v>37</v>
      </c>
      <c s="24" t="s">
        <v>432</v>
      </c>
      <c s="25" t="s">
        <v>128</v>
      </c>
      <c s="26">
        <v>0.09</v>
      </c>
      <c s="26">
        <v>0</v>
      </c>
      <c s="26">
        <f>ROUND(ROUND(H87,2)*ROUND(G87,2),2)</f>
      </c>
      <c r="O87">
        <f>(I87*21)/100</f>
      </c>
      <c t="s">
        <v>12</v>
      </c>
    </row>
    <row r="88" spans="1:5" ht="12.75">
      <c r="A88" s="27" t="s">
        <v>40</v>
      </c>
      <c r="E88" s="28" t="s">
        <v>433</v>
      </c>
    </row>
    <row r="89" spans="1:5" ht="12.75">
      <c r="A89" s="29" t="s">
        <v>42</v>
      </c>
      <c r="E89" s="30" t="s">
        <v>434</v>
      </c>
    </row>
    <row r="90" spans="1:5" ht="51">
      <c r="A90" t="s">
        <v>44</v>
      </c>
      <c r="E90" s="28" t="s">
        <v>430</v>
      </c>
    </row>
    <row r="91" spans="1:16" ht="12.75">
      <c r="A91" s="19" t="s">
        <v>35</v>
      </c>
      <c s="23" t="s">
        <v>218</v>
      </c>
      <c s="23" t="s">
        <v>171</v>
      </c>
      <c s="19" t="s">
        <v>37</v>
      </c>
      <c s="24" t="s">
        <v>172</v>
      </c>
      <c s="25" t="s">
        <v>166</v>
      </c>
      <c s="26">
        <v>32.76</v>
      </c>
      <c s="26">
        <v>0</v>
      </c>
      <c s="26">
        <f>ROUND(ROUND(H91,2)*ROUND(G91,2),2)</f>
      </c>
      <c r="O91">
        <f>(I91*21)/100</f>
      </c>
      <c t="s">
        <v>12</v>
      </c>
    </row>
    <row r="92" spans="1:5" ht="12.75">
      <c r="A92" s="27" t="s">
        <v>40</v>
      </c>
      <c r="E92" s="28" t="s">
        <v>435</v>
      </c>
    </row>
    <row r="93" spans="1:5" ht="63.75">
      <c r="A93" s="29" t="s">
        <v>42</v>
      </c>
      <c r="E93" s="30" t="s">
        <v>436</v>
      </c>
    </row>
    <row r="94" spans="1:5" ht="51">
      <c r="A94" t="s">
        <v>44</v>
      </c>
      <c r="E94" s="28" t="s">
        <v>175</v>
      </c>
    </row>
    <row r="95" spans="1:16" ht="12.75">
      <c r="A95" s="19" t="s">
        <v>35</v>
      </c>
      <c s="23" t="s">
        <v>224</v>
      </c>
      <c s="23" t="s">
        <v>437</v>
      </c>
      <c s="19" t="s">
        <v>37</v>
      </c>
      <c s="24" t="s">
        <v>438</v>
      </c>
      <c s="25" t="s">
        <v>117</v>
      </c>
      <c s="26">
        <v>3.52</v>
      </c>
      <c s="26">
        <v>0</v>
      </c>
      <c s="26">
        <f>ROUND(ROUND(H95,2)*ROUND(G95,2),2)</f>
      </c>
      <c r="O95">
        <f>(I95*21)/100</f>
      </c>
      <c t="s">
        <v>12</v>
      </c>
    </row>
    <row r="96" spans="1:5" ht="51">
      <c r="A96" s="27" t="s">
        <v>40</v>
      </c>
      <c r="E96" s="28" t="s">
        <v>439</v>
      </c>
    </row>
    <row r="97" spans="1:5" ht="25.5">
      <c r="A97" s="29" t="s">
        <v>42</v>
      </c>
      <c r="E97" s="30" t="s">
        <v>440</v>
      </c>
    </row>
    <row r="98" spans="1:5" ht="38.25">
      <c r="A98" t="s">
        <v>44</v>
      </c>
      <c r="E98" s="28" t="s">
        <v>441</v>
      </c>
    </row>
    <row r="99" spans="1:16" ht="12.75">
      <c r="A99" s="19" t="s">
        <v>35</v>
      </c>
      <c s="23" t="s">
        <v>229</v>
      </c>
      <c s="23" t="s">
        <v>442</v>
      </c>
      <c s="19" t="s">
        <v>37</v>
      </c>
      <c s="24" t="s">
        <v>443</v>
      </c>
      <c s="25" t="s">
        <v>166</v>
      </c>
      <c s="26">
        <v>72.6</v>
      </c>
      <c s="26">
        <v>0</v>
      </c>
      <c s="26">
        <f>ROUND(ROUND(H99,2)*ROUND(G99,2),2)</f>
      </c>
      <c r="O99">
        <f>(I99*21)/100</f>
      </c>
      <c t="s">
        <v>12</v>
      </c>
    </row>
    <row r="100" spans="1:5" ht="12.75">
      <c r="A100" s="27" t="s">
        <v>40</v>
      </c>
      <c r="E100" s="28" t="s">
        <v>444</v>
      </c>
    </row>
    <row r="101" spans="1:5" ht="25.5">
      <c r="A101" s="29" t="s">
        <v>42</v>
      </c>
      <c r="E101" s="30" t="s">
        <v>445</v>
      </c>
    </row>
    <row r="102" spans="1:5" ht="25.5">
      <c r="A102" t="s">
        <v>44</v>
      </c>
      <c r="E102" s="28" t="s">
        <v>446</v>
      </c>
    </row>
    <row r="103" spans="1:16" ht="25.5">
      <c r="A103" s="19" t="s">
        <v>35</v>
      </c>
      <c s="23" t="s">
        <v>234</v>
      </c>
      <c s="23" t="s">
        <v>447</v>
      </c>
      <c s="19" t="s">
        <v>37</v>
      </c>
      <c s="24" t="s">
        <v>448</v>
      </c>
      <c s="25" t="s">
        <v>39</v>
      </c>
      <c s="26">
        <v>88</v>
      </c>
      <c s="26">
        <v>0</v>
      </c>
      <c s="26">
        <f>ROUND(ROUND(H103,2)*ROUND(G103,2),2)</f>
      </c>
      <c r="O103">
        <f>(I103*21)/100</f>
      </c>
      <c t="s">
        <v>12</v>
      </c>
    </row>
    <row r="104" spans="1:5" ht="25.5">
      <c r="A104" s="27" t="s">
        <v>40</v>
      </c>
      <c r="E104" s="28" t="s">
        <v>449</v>
      </c>
    </row>
    <row r="105" spans="1:5" ht="12.75">
      <c r="A105" s="29" t="s">
        <v>42</v>
      </c>
      <c r="E105" s="30" t="s">
        <v>450</v>
      </c>
    </row>
    <row r="106" spans="1:5" ht="63.75">
      <c r="A106" t="s">
        <v>44</v>
      </c>
      <c r="E106" s="28" t="s">
        <v>451</v>
      </c>
    </row>
    <row r="107" spans="1:16" ht="25.5">
      <c r="A107" s="19" t="s">
        <v>35</v>
      </c>
      <c s="23" t="s">
        <v>239</v>
      </c>
      <c s="23" t="s">
        <v>452</v>
      </c>
      <c s="19" t="s">
        <v>37</v>
      </c>
      <c s="24" t="s">
        <v>453</v>
      </c>
      <c s="25" t="s">
        <v>39</v>
      </c>
      <c s="26">
        <v>44</v>
      </c>
      <c s="26">
        <v>0</v>
      </c>
      <c s="26">
        <f>ROUND(ROUND(H107,2)*ROUND(G107,2),2)</f>
      </c>
      <c r="O107">
        <f>(I107*21)/100</f>
      </c>
      <c t="s">
        <v>12</v>
      </c>
    </row>
    <row r="108" spans="1:5" ht="25.5">
      <c r="A108" s="27" t="s">
        <v>40</v>
      </c>
      <c r="E108" s="28" t="s">
        <v>454</v>
      </c>
    </row>
    <row r="109" spans="1:5" ht="12.75">
      <c r="A109" s="29" t="s">
        <v>42</v>
      </c>
      <c r="E109" s="30" t="s">
        <v>455</v>
      </c>
    </row>
    <row r="110" spans="1:5" ht="63.75">
      <c r="A110" t="s">
        <v>44</v>
      </c>
      <c r="E110" s="28" t="s">
        <v>451</v>
      </c>
    </row>
    <row r="111" spans="1:16" ht="12.75">
      <c r="A111" s="19" t="s">
        <v>35</v>
      </c>
      <c s="23" t="s">
        <v>244</v>
      </c>
      <c s="23" t="s">
        <v>456</v>
      </c>
      <c s="19" t="s">
        <v>37</v>
      </c>
      <c s="24" t="s">
        <v>457</v>
      </c>
      <c s="25" t="s">
        <v>39</v>
      </c>
      <c s="26">
        <v>7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12.75">
      <c r="A112" s="27" t="s">
        <v>40</v>
      </c>
      <c r="E112" s="28" t="s">
        <v>458</v>
      </c>
    </row>
    <row r="113" spans="1:5" ht="12.75">
      <c r="A113" s="29" t="s">
        <v>42</v>
      </c>
      <c r="E113" s="30" t="s">
        <v>459</v>
      </c>
    </row>
    <row r="114" spans="1:5" ht="63.75">
      <c r="A114" t="s">
        <v>44</v>
      </c>
      <c r="E114" s="28" t="s">
        <v>451</v>
      </c>
    </row>
    <row r="115" spans="1:16" ht="12.75">
      <c r="A115" s="19" t="s">
        <v>35</v>
      </c>
      <c s="23" t="s">
        <v>250</v>
      </c>
      <c s="23" t="s">
        <v>460</v>
      </c>
      <c s="19" t="s">
        <v>37</v>
      </c>
      <c s="24" t="s">
        <v>461</v>
      </c>
      <c s="25" t="s">
        <v>128</v>
      </c>
      <c s="26">
        <v>23.1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40</v>
      </c>
      <c r="E116" s="28" t="s">
        <v>37</v>
      </c>
    </row>
    <row r="117" spans="1:5" ht="12.75">
      <c r="A117" s="29" t="s">
        <v>42</v>
      </c>
      <c r="E117" s="30" t="s">
        <v>462</v>
      </c>
    </row>
    <row r="118" spans="1:5" ht="369.75">
      <c r="A118" t="s">
        <v>44</v>
      </c>
      <c r="E118" s="28" t="s">
        <v>463</v>
      </c>
    </row>
    <row r="119" spans="1:16" ht="12.75">
      <c r="A119" s="19" t="s">
        <v>35</v>
      </c>
      <c s="23" t="s">
        <v>256</v>
      </c>
      <c s="23" t="s">
        <v>464</v>
      </c>
      <c s="19" t="s">
        <v>37</v>
      </c>
      <c s="24" t="s">
        <v>465</v>
      </c>
      <c s="25" t="s">
        <v>117</v>
      </c>
      <c s="26">
        <v>3.47</v>
      </c>
      <c s="26">
        <v>0</v>
      </c>
      <c s="26">
        <f>ROUND(ROUND(H119,2)*ROUND(G119,2),2)</f>
      </c>
      <c r="O119">
        <f>(I119*21)/100</f>
      </c>
      <c t="s">
        <v>12</v>
      </c>
    </row>
    <row r="120" spans="1:5" ht="12.75">
      <c r="A120" s="27" t="s">
        <v>40</v>
      </c>
      <c r="E120" s="28" t="s">
        <v>466</v>
      </c>
    </row>
    <row r="121" spans="1:5" ht="12.75">
      <c r="A121" s="29" t="s">
        <v>42</v>
      </c>
      <c r="E121" s="30" t="s">
        <v>467</v>
      </c>
    </row>
    <row r="122" spans="1:5" ht="267.75">
      <c r="A122" t="s">
        <v>44</v>
      </c>
      <c r="E122" s="28" t="s">
        <v>468</v>
      </c>
    </row>
    <row r="123" spans="1:18" ht="12.75" customHeight="1">
      <c r="A123" s="5" t="s">
        <v>33</v>
      </c>
      <c s="5"/>
      <c s="33" t="s">
        <v>13</v>
      </c>
      <c s="5"/>
      <c s="21" t="s">
        <v>469</v>
      </c>
      <c s="5"/>
      <c s="5"/>
      <c s="5"/>
      <c s="34">
        <f>0+Q123</f>
      </c>
      <c r="O123">
        <f>0+R123</f>
      </c>
      <c r="Q123">
        <f>0+I124+I128+I132+I136+I140</f>
      </c>
      <c>
        <f>0+O124+O128+O132+O136+O140</f>
      </c>
    </row>
    <row r="124" spans="1:16" ht="12.75">
      <c r="A124" s="19" t="s">
        <v>35</v>
      </c>
      <c s="23" t="s">
        <v>260</v>
      </c>
      <c s="23" t="s">
        <v>470</v>
      </c>
      <c s="19" t="s">
        <v>37</v>
      </c>
      <c s="24" t="s">
        <v>471</v>
      </c>
      <c s="25" t="s">
        <v>472</v>
      </c>
      <c s="26">
        <v>245</v>
      </c>
      <c s="26">
        <v>0</v>
      </c>
      <c s="26">
        <f>ROUND(ROUND(H124,2)*ROUND(G124,2),2)</f>
      </c>
      <c r="O124">
        <f>(I124*21)/100</f>
      </c>
      <c t="s">
        <v>12</v>
      </c>
    </row>
    <row r="125" spans="1:5" ht="12.75">
      <c r="A125" s="27" t="s">
        <v>40</v>
      </c>
      <c r="E125" s="28" t="s">
        <v>37</v>
      </c>
    </row>
    <row r="126" spans="1:5" ht="38.25">
      <c r="A126" s="29" t="s">
        <v>42</v>
      </c>
      <c r="E126" s="30" t="s">
        <v>473</v>
      </c>
    </row>
    <row r="127" spans="1:5" ht="25.5">
      <c r="A127" t="s">
        <v>44</v>
      </c>
      <c r="E127" s="28" t="s">
        <v>474</v>
      </c>
    </row>
    <row r="128" spans="1:16" ht="12.75">
      <c r="A128" s="19" t="s">
        <v>35</v>
      </c>
      <c s="23" t="s">
        <v>266</v>
      </c>
      <c s="23" t="s">
        <v>475</v>
      </c>
      <c s="19" t="s">
        <v>37</v>
      </c>
      <c s="24" t="s">
        <v>476</v>
      </c>
      <c s="25" t="s">
        <v>128</v>
      </c>
      <c s="26">
        <v>13.06</v>
      </c>
      <c s="26">
        <v>0</v>
      </c>
      <c s="26">
        <f>ROUND(ROUND(H128,2)*ROUND(G128,2),2)</f>
      </c>
      <c r="O128">
        <f>(I128*21)/100</f>
      </c>
      <c t="s">
        <v>12</v>
      </c>
    </row>
    <row r="129" spans="1:5" ht="12.75">
      <c r="A129" s="27" t="s">
        <v>40</v>
      </c>
      <c r="E129" s="28" t="s">
        <v>477</v>
      </c>
    </row>
    <row r="130" spans="1:5" ht="38.25">
      <c r="A130" s="29" t="s">
        <v>42</v>
      </c>
      <c r="E130" s="30" t="s">
        <v>478</v>
      </c>
    </row>
    <row r="131" spans="1:5" ht="382.5">
      <c r="A131" t="s">
        <v>44</v>
      </c>
      <c r="E131" s="28" t="s">
        <v>479</v>
      </c>
    </row>
    <row r="132" spans="1:16" ht="12.75">
      <c r="A132" s="19" t="s">
        <v>35</v>
      </c>
      <c s="23" t="s">
        <v>269</v>
      </c>
      <c s="23" t="s">
        <v>480</v>
      </c>
      <c s="19" t="s">
        <v>37</v>
      </c>
      <c s="24" t="s">
        <v>481</v>
      </c>
      <c s="25" t="s">
        <v>117</v>
      </c>
      <c s="26">
        <v>2.61</v>
      </c>
      <c s="26">
        <v>0</v>
      </c>
      <c s="26">
        <f>ROUND(ROUND(H132,2)*ROUND(G132,2),2)</f>
      </c>
      <c r="O132">
        <f>(I132*21)/100</f>
      </c>
      <c t="s">
        <v>12</v>
      </c>
    </row>
    <row r="133" spans="1:5" ht="12.75">
      <c r="A133" s="27" t="s">
        <v>40</v>
      </c>
      <c r="E133" s="28" t="s">
        <v>466</v>
      </c>
    </row>
    <row r="134" spans="1:5" ht="12.75">
      <c r="A134" s="29" t="s">
        <v>42</v>
      </c>
      <c r="E134" s="30" t="s">
        <v>482</v>
      </c>
    </row>
    <row r="135" spans="1:5" ht="242.25">
      <c r="A135" t="s">
        <v>44</v>
      </c>
      <c r="E135" s="28" t="s">
        <v>483</v>
      </c>
    </row>
    <row r="136" spans="1:16" ht="12.75">
      <c r="A136" s="19" t="s">
        <v>35</v>
      </c>
      <c s="23" t="s">
        <v>275</v>
      </c>
      <c s="23" t="s">
        <v>484</v>
      </c>
      <c s="19" t="s">
        <v>37</v>
      </c>
      <c s="24" t="s">
        <v>485</v>
      </c>
      <c s="25" t="s">
        <v>128</v>
      </c>
      <c s="26">
        <v>31.35</v>
      </c>
      <c s="26">
        <v>0</v>
      </c>
      <c s="26">
        <f>ROUND(ROUND(H136,2)*ROUND(G136,2),2)</f>
      </c>
      <c r="O136">
        <f>(I136*21)/100</f>
      </c>
      <c t="s">
        <v>12</v>
      </c>
    </row>
    <row r="137" spans="1:5" ht="25.5">
      <c r="A137" s="27" t="s">
        <v>40</v>
      </c>
      <c r="E137" s="28" t="s">
        <v>486</v>
      </c>
    </row>
    <row r="138" spans="1:5" ht="38.25">
      <c r="A138" s="29" t="s">
        <v>42</v>
      </c>
      <c r="E138" s="30" t="s">
        <v>487</v>
      </c>
    </row>
    <row r="139" spans="1:5" ht="369.75">
      <c r="A139" t="s">
        <v>44</v>
      </c>
      <c r="E139" s="28" t="s">
        <v>488</v>
      </c>
    </row>
    <row r="140" spans="1:16" ht="12.75">
      <c r="A140" s="19" t="s">
        <v>35</v>
      </c>
      <c s="23" t="s">
        <v>279</v>
      </c>
      <c s="23" t="s">
        <v>489</v>
      </c>
      <c s="19" t="s">
        <v>37</v>
      </c>
      <c s="24" t="s">
        <v>490</v>
      </c>
      <c s="25" t="s">
        <v>117</v>
      </c>
      <c s="26">
        <v>6.27</v>
      </c>
      <c s="26">
        <v>0</v>
      </c>
      <c s="26">
        <f>ROUND(ROUND(H140,2)*ROUND(G140,2),2)</f>
      </c>
      <c r="O140">
        <f>(I140*21)/100</f>
      </c>
      <c t="s">
        <v>12</v>
      </c>
    </row>
    <row r="141" spans="1:5" ht="12.75">
      <c r="A141" s="27" t="s">
        <v>40</v>
      </c>
      <c r="E141" s="28" t="s">
        <v>466</v>
      </c>
    </row>
    <row r="142" spans="1:5" ht="12.75">
      <c r="A142" s="29" t="s">
        <v>42</v>
      </c>
      <c r="E142" s="30" t="s">
        <v>491</v>
      </c>
    </row>
    <row r="143" spans="1:5" ht="267.75">
      <c r="A143" t="s">
        <v>44</v>
      </c>
      <c r="E143" s="28" t="s">
        <v>468</v>
      </c>
    </row>
    <row r="144" spans="1:18" ht="12.75" customHeight="1">
      <c r="A144" s="5" t="s">
        <v>33</v>
      </c>
      <c s="5"/>
      <c s="33" t="s">
        <v>23</v>
      </c>
      <c s="5"/>
      <c s="21" t="s">
        <v>492</v>
      </c>
      <c s="5"/>
      <c s="5"/>
      <c s="5"/>
      <c s="34">
        <f>0+Q144</f>
      </c>
      <c r="O144">
        <f>0+R144</f>
      </c>
      <c r="Q144">
        <f>0+I145+I149+I153+I157+I161+I165+I169+I173+I177+I181+I185+I189</f>
      </c>
      <c>
        <f>0+O145+O149+O153+O157+O161+O165+O169+O173+O177+O181+O185+O189</f>
      </c>
    </row>
    <row r="145" spans="1:16" ht="12.75">
      <c r="A145" s="19" t="s">
        <v>35</v>
      </c>
      <c s="23" t="s">
        <v>284</v>
      </c>
      <c s="23" t="s">
        <v>493</v>
      </c>
      <c s="19" t="s">
        <v>37</v>
      </c>
      <c s="24" t="s">
        <v>494</v>
      </c>
      <c s="25" t="s">
        <v>128</v>
      </c>
      <c s="26">
        <v>32.53</v>
      </c>
      <c s="26">
        <v>0</v>
      </c>
      <c s="26">
        <f>ROUND(ROUND(H145,2)*ROUND(G145,2),2)</f>
      </c>
      <c r="O145">
        <f>(I145*21)/100</f>
      </c>
      <c t="s">
        <v>12</v>
      </c>
    </row>
    <row r="146" spans="1:5" ht="12.75">
      <c r="A146" s="27" t="s">
        <v>40</v>
      </c>
      <c r="E146" s="28" t="s">
        <v>495</v>
      </c>
    </row>
    <row r="147" spans="1:5" ht="76.5">
      <c r="A147" s="29" t="s">
        <v>42</v>
      </c>
      <c r="E147" s="30" t="s">
        <v>496</v>
      </c>
    </row>
    <row r="148" spans="1:5" ht="369.75">
      <c r="A148" t="s">
        <v>44</v>
      </c>
      <c r="E148" s="28" t="s">
        <v>497</v>
      </c>
    </row>
    <row r="149" spans="1:16" ht="12.75">
      <c r="A149" s="19" t="s">
        <v>35</v>
      </c>
      <c s="23" t="s">
        <v>498</v>
      </c>
      <c s="23" t="s">
        <v>499</v>
      </c>
      <c s="19" t="s">
        <v>37</v>
      </c>
      <c s="24" t="s">
        <v>500</v>
      </c>
      <c s="25" t="s">
        <v>117</v>
      </c>
      <c s="26">
        <v>8.13</v>
      </c>
      <c s="26">
        <v>0</v>
      </c>
      <c s="26">
        <f>ROUND(ROUND(H149,2)*ROUND(G149,2),2)</f>
      </c>
      <c r="O149">
        <f>(I149*21)/100</f>
      </c>
      <c t="s">
        <v>12</v>
      </c>
    </row>
    <row r="150" spans="1:5" ht="12.75">
      <c r="A150" s="27" t="s">
        <v>40</v>
      </c>
      <c r="E150" s="28" t="s">
        <v>466</v>
      </c>
    </row>
    <row r="151" spans="1:5" ht="12.75">
      <c r="A151" s="29" t="s">
        <v>42</v>
      </c>
      <c r="E151" s="30" t="s">
        <v>501</v>
      </c>
    </row>
    <row r="152" spans="1:5" ht="267.75">
      <c r="A152" t="s">
        <v>44</v>
      </c>
      <c r="E152" s="28" t="s">
        <v>502</v>
      </c>
    </row>
    <row r="153" spans="1:16" ht="12.75">
      <c r="A153" s="19" t="s">
        <v>35</v>
      </c>
      <c s="23" t="s">
        <v>503</v>
      </c>
      <c s="23" t="s">
        <v>504</v>
      </c>
      <c s="19" t="s">
        <v>37</v>
      </c>
      <c s="24" t="s">
        <v>505</v>
      </c>
      <c s="25" t="s">
        <v>128</v>
      </c>
      <c s="26">
        <v>1.62</v>
      </c>
      <c s="26">
        <v>0</v>
      </c>
      <c s="26">
        <f>ROUND(ROUND(H153,2)*ROUND(G153,2),2)</f>
      </c>
      <c r="O153">
        <f>(I153*21)/100</f>
      </c>
      <c t="s">
        <v>12</v>
      </c>
    </row>
    <row r="154" spans="1:5" ht="25.5">
      <c r="A154" s="27" t="s">
        <v>40</v>
      </c>
      <c r="E154" s="28" t="s">
        <v>506</v>
      </c>
    </row>
    <row r="155" spans="1:5" ht="12.75">
      <c r="A155" s="29" t="s">
        <v>42</v>
      </c>
      <c r="E155" s="30" t="s">
        <v>507</v>
      </c>
    </row>
    <row r="156" spans="1:5" ht="229.5">
      <c r="A156" t="s">
        <v>44</v>
      </c>
      <c r="E156" s="28" t="s">
        <v>508</v>
      </c>
    </row>
    <row r="157" spans="1:16" ht="12.75">
      <c r="A157" s="19" t="s">
        <v>35</v>
      </c>
      <c s="23" t="s">
        <v>509</v>
      </c>
      <c s="23" t="s">
        <v>510</v>
      </c>
      <c s="19" t="s">
        <v>37</v>
      </c>
      <c s="24" t="s">
        <v>511</v>
      </c>
      <c s="25" t="s">
        <v>128</v>
      </c>
      <c s="26">
        <v>7.14</v>
      </c>
      <c s="26">
        <v>0</v>
      </c>
      <c s="26">
        <f>ROUND(ROUND(H157,2)*ROUND(G157,2),2)</f>
      </c>
      <c r="O157">
        <f>(I157*21)/100</f>
      </c>
      <c t="s">
        <v>12</v>
      </c>
    </row>
    <row r="158" spans="1:5" ht="12.75">
      <c r="A158" s="27" t="s">
        <v>40</v>
      </c>
      <c r="E158" s="28" t="s">
        <v>512</v>
      </c>
    </row>
    <row r="159" spans="1:5" ht="12.75">
      <c r="A159" s="29" t="s">
        <v>42</v>
      </c>
      <c r="E159" s="30" t="s">
        <v>513</v>
      </c>
    </row>
    <row r="160" spans="1:5" ht="369.75">
      <c r="A160" t="s">
        <v>44</v>
      </c>
      <c r="E160" s="28" t="s">
        <v>497</v>
      </c>
    </row>
    <row r="161" spans="1:16" ht="12.75">
      <c r="A161" s="19" t="s">
        <v>35</v>
      </c>
      <c s="23" t="s">
        <v>514</v>
      </c>
      <c s="23" t="s">
        <v>515</v>
      </c>
      <c s="19" t="s">
        <v>37</v>
      </c>
      <c s="24" t="s">
        <v>516</v>
      </c>
      <c s="25" t="s">
        <v>128</v>
      </c>
      <c s="26">
        <v>14.15</v>
      </c>
      <c s="26">
        <v>0</v>
      </c>
      <c s="26">
        <f>ROUND(ROUND(H161,2)*ROUND(G161,2),2)</f>
      </c>
      <c r="O161">
        <f>(I161*21)/100</f>
      </c>
      <c t="s">
        <v>12</v>
      </c>
    </row>
    <row r="162" spans="1:5" ht="12.75">
      <c r="A162" s="27" t="s">
        <v>40</v>
      </c>
      <c r="E162" s="28" t="s">
        <v>517</v>
      </c>
    </row>
    <row r="163" spans="1:5" ht="12.75">
      <c r="A163" s="29" t="s">
        <v>42</v>
      </c>
      <c r="E163" s="30" t="s">
        <v>518</v>
      </c>
    </row>
    <row r="164" spans="1:5" ht="369.75">
      <c r="A164" t="s">
        <v>44</v>
      </c>
      <c r="E164" s="28" t="s">
        <v>497</v>
      </c>
    </row>
    <row r="165" spans="1:16" ht="12.75">
      <c r="A165" s="19" t="s">
        <v>35</v>
      </c>
      <c s="23" t="s">
        <v>519</v>
      </c>
      <c s="23" t="s">
        <v>520</v>
      </c>
      <c s="19" t="s">
        <v>37</v>
      </c>
      <c s="24" t="s">
        <v>521</v>
      </c>
      <c s="25" t="s">
        <v>128</v>
      </c>
      <c s="26">
        <v>17.43</v>
      </c>
      <c s="26">
        <v>0</v>
      </c>
      <c s="26">
        <f>ROUND(ROUND(H165,2)*ROUND(G165,2),2)</f>
      </c>
      <c r="O165">
        <f>(I165*21)/100</f>
      </c>
      <c t="s">
        <v>12</v>
      </c>
    </row>
    <row r="166" spans="1:5" ht="12.75">
      <c r="A166" s="27" t="s">
        <v>40</v>
      </c>
      <c r="E166" s="28" t="s">
        <v>522</v>
      </c>
    </row>
    <row r="167" spans="1:5" ht="153">
      <c r="A167" s="29" t="s">
        <v>42</v>
      </c>
      <c r="E167" s="30" t="s">
        <v>523</v>
      </c>
    </row>
    <row r="168" spans="1:5" ht="369.75">
      <c r="A168" t="s">
        <v>44</v>
      </c>
      <c r="E168" s="28" t="s">
        <v>497</v>
      </c>
    </row>
    <row r="169" spans="1:16" ht="12.75">
      <c r="A169" s="19" t="s">
        <v>35</v>
      </c>
      <c s="23" t="s">
        <v>524</v>
      </c>
      <c s="23" t="s">
        <v>525</v>
      </c>
      <c s="19" t="s">
        <v>37</v>
      </c>
      <c s="24" t="s">
        <v>526</v>
      </c>
      <c s="25" t="s">
        <v>128</v>
      </c>
      <c s="26">
        <v>5.7</v>
      </c>
      <c s="26">
        <v>0</v>
      </c>
      <c s="26">
        <f>ROUND(ROUND(H169,2)*ROUND(G169,2),2)</f>
      </c>
      <c r="O169">
        <f>(I169*21)/100</f>
      </c>
      <c t="s">
        <v>12</v>
      </c>
    </row>
    <row r="170" spans="1:5" ht="12.75">
      <c r="A170" s="27" t="s">
        <v>40</v>
      </c>
      <c r="E170" s="28" t="s">
        <v>527</v>
      </c>
    </row>
    <row r="171" spans="1:5" ht="12.75">
      <c r="A171" s="29" t="s">
        <v>42</v>
      </c>
      <c r="E171" s="30" t="s">
        <v>528</v>
      </c>
    </row>
    <row r="172" spans="1:5" ht="369.75">
      <c r="A172" t="s">
        <v>44</v>
      </c>
      <c r="E172" s="28" t="s">
        <v>497</v>
      </c>
    </row>
    <row r="173" spans="1:16" ht="12.75">
      <c r="A173" s="19" t="s">
        <v>35</v>
      </c>
      <c s="23" t="s">
        <v>529</v>
      </c>
      <c s="23" t="s">
        <v>530</v>
      </c>
      <c s="19" t="s">
        <v>37</v>
      </c>
      <c s="24" t="s">
        <v>531</v>
      </c>
      <c s="25" t="s">
        <v>128</v>
      </c>
      <c s="26">
        <v>172.29</v>
      </c>
      <c s="26">
        <v>0</v>
      </c>
      <c s="26">
        <f>ROUND(ROUND(H173,2)*ROUND(G173,2),2)</f>
      </c>
      <c r="O173">
        <f>(I173*21)/100</f>
      </c>
      <c t="s">
        <v>12</v>
      </c>
    </row>
    <row r="174" spans="1:5" ht="12.75">
      <c r="A174" s="27" t="s">
        <v>40</v>
      </c>
      <c r="E174" s="28" t="s">
        <v>532</v>
      </c>
    </row>
    <row r="175" spans="1:5" ht="63.75">
      <c r="A175" s="29" t="s">
        <v>42</v>
      </c>
      <c r="E175" s="30" t="s">
        <v>533</v>
      </c>
    </row>
    <row r="176" spans="1:5" ht="38.25">
      <c r="A176" t="s">
        <v>44</v>
      </c>
      <c r="E176" s="28" t="s">
        <v>534</v>
      </c>
    </row>
    <row r="177" spans="1:16" ht="25.5">
      <c r="A177" s="19" t="s">
        <v>35</v>
      </c>
      <c s="23" t="s">
        <v>535</v>
      </c>
      <c s="23" t="s">
        <v>536</v>
      </c>
      <c s="19" t="s">
        <v>37</v>
      </c>
      <c s="24" t="s">
        <v>537</v>
      </c>
      <c s="25" t="s">
        <v>128</v>
      </c>
      <c s="26">
        <v>140.54</v>
      </c>
      <c s="26">
        <v>0</v>
      </c>
      <c s="26">
        <f>ROUND(ROUND(H177,2)*ROUND(G177,2),2)</f>
      </c>
      <c r="O177">
        <f>(I177*21)/100</f>
      </c>
      <c t="s">
        <v>12</v>
      </c>
    </row>
    <row r="178" spans="1:5" ht="12.75">
      <c r="A178" s="27" t="s">
        <v>40</v>
      </c>
      <c r="E178" s="28" t="s">
        <v>538</v>
      </c>
    </row>
    <row r="179" spans="1:5" ht="25.5">
      <c r="A179" s="29" t="s">
        <v>42</v>
      </c>
      <c r="E179" s="30" t="s">
        <v>539</v>
      </c>
    </row>
    <row r="180" spans="1:5" ht="38.25">
      <c r="A180" t="s">
        <v>44</v>
      </c>
      <c r="E180" s="28" t="s">
        <v>534</v>
      </c>
    </row>
    <row r="181" spans="1:16" ht="12.75">
      <c r="A181" s="19" t="s">
        <v>35</v>
      </c>
      <c s="23" t="s">
        <v>540</v>
      </c>
      <c s="23" t="s">
        <v>541</v>
      </c>
      <c s="19" t="s">
        <v>37</v>
      </c>
      <c s="24" t="s">
        <v>542</v>
      </c>
      <c s="25" t="s">
        <v>128</v>
      </c>
      <c s="26">
        <v>3</v>
      </c>
      <c s="26">
        <v>0</v>
      </c>
      <c s="26">
        <f>ROUND(ROUND(H181,2)*ROUND(G181,2),2)</f>
      </c>
      <c r="O181">
        <f>(I181*21)/100</f>
      </c>
      <c t="s">
        <v>12</v>
      </c>
    </row>
    <row r="182" spans="1:5" ht="12.75">
      <c r="A182" s="27" t="s">
        <v>40</v>
      </c>
      <c r="E182" s="28" t="s">
        <v>543</v>
      </c>
    </row>
    <row r="183" spans="1:5" ht="25.5">
      <c r="A183" s="29" t="s">
        <v>42</v>
      </c>
      <c r="E183" s="30" t="s">
        <v>544</v>
      </c>
    </row>
    <row r="184" spans="1:5" ht="51">
      <c r="A184" t="s">
        <v>44</v>
      </c>
      <c r="E184" s="28" t="s">
        <v>545</v>
      </c>
    </row>
    <row r="185" spans="1:16" ht="12.75">
      <c r="A185" s="19" t="s">
        <v>35</v>
      </c>
      <c s="23" t="s">
        <v>546</v>
      </c>
      <c s="23" t="s">
        <v>547</v>
      </c>
      <c s="19" t="s">
        <v>37</v>
      </c>
      <c s="24" t="s">
        <v>548</v>
      </c>
      <c s="25" t="s">
        <v>128</v>
      </c>
      <c s="26">
        <v>29.67</v>
      </c>
      <c s="26">
        <v>0</v>
      </c>
      <c s="26">
        <f>ROUND(ROUND(H185,2)*ROUND(G185,2),2)</f>
      </c>
      <c r="O185">
        <f>(I185*21)/100</f>
      </c>
      <c t="s">
        <v>12</v>
      </c>
    </row>
    <row r="186" spans="1:5" ht="25.5">
      <c r="A186" s="27" t="s">
        <v>40</v>
      </c>
      <c r="E186" s="28" t="s">
        <v>549</v>
      </c>
    </row>
    <row r="187" spans="1:5" ht="89.25">
      <c r="A187" s="29" t="s">
        <v>42</v>
      </c>
      <c r="E187" s="30" t="s">
        <v>550</v>
      </c>
    </row>
    <row r="188" spans="1:5" ht="102">
      <c r="A188" t="s">
        <v>44</v>
      </c>
      <c r="E188" s="28" t="s">
        <v>551</v>
      </c>
    </row>
    <row r="189" spans="1:16" ht="12.75">
      <c r="A189" s="19" t="s">
        <v>35</v>
      </c>
      <c s="23" t="s">
        <v>552</v>
      </c>
      <c s="23" t="s">
        <v>553</v>
      </c>
      <c s="19" t="s">
        <v>37</v>
      </c>
      <c s="24" t="s">
        <v>554</v>
      </c>
      <c s="25" t="s">
        <v>128</v>
      </c>
      <c s="26">
        <v>10.72</v>
      </c>
      <c s="26">
        <v>0</v>
      </c>
      <c s="26">
        <f>ROUND(ROUND(H189,2)*ROUND(G189,2),2)</f>
      </c>
      <c r="O189">
        <f>(I189*21)/100</f>
      </c>
      <c t="s">
        <v>12</v>
      </c>
    </row>
    <row r="190" spans="1:5" ht="12.75">
      <c r="A190" s="27" t="s">
        <v>40</v>
      </c>
      <c r="E190" s="28" t="s">
        <v>555</v>
      </c>
    </row>
    <row r="191" spans="1:5" ht="12.75">
      <c r="A191" s="29" t="s">
        <v>42</v>
      </c>
      <c r="E191" s="30" t="s">
        <v>556</v>
      </c>
    </row>
    <row r="192" spans="1:5" ht="357">
      <c r="A192" t="s">
        <v>44</v>
      </c>
      <c r="E192" s="28" t="s">
        <v>557</v>
      </c>
    </row>
    <row r="193" spans="1:18" ht="12.75" customHeight="1">
      <c r="A193" s="5" t="s">
        <v>33</v>
      </c>
      <c s="5"/>
      <c s="33" t="s">
        <v>25</v>
      </c>
      <c s="5"/>
      <c s="21" t="s">
        <v>176</v>
      </c>
      <c s="5"/>
      <c s="5"/>
      <c s="5"/>
      <c s="34">
        <f>0+Q193</f>
      </c>
      <c r="O193">
        <f>0+R193</f>
      </c>
      <c r="Q193">
        <f>0+I194</f>
      </c>
      <c>
        <f>0+O194</f>
      </c>
    </row>
    <row r="194" spans="1:16" ht="12.75">
      <c r="A194" s="19" t="s">
        <v>35</v>
      </c>
      <c s="23" t="s">
        <v>558</v>
      </c>
      <c s="23" t="s">
        <v>559</v>
      </c>
      <c s="19" t="s">
        <v>37</v>
      </c>
      <c s="24" t="s">
        <v>560</v>
      </c>
      <c s="25" t="s">
        <v>128</v>
      </c>
      <c s="26">
        <v>2.19</v>
      </c>
      <c s="26">
        <v>0</v>
      </c>
      <c s="26">
        <f>ROUND(ROUND(H194,2)*ROUND(G194,2),2)</f>
      </c>
      <c r="O194">
        <f>(I194*21)/100</f>
      </c>
      <c t="s">
        <v>12</v>
      </c>
    </row>
    <row r="195" spans="1:5" ht="38.25">
      <c r="A195" s="27" t="s">
        <v>40</v>
      </c>
      <c r="E195" s="28" t="s">
        <v>561</v>
      </c>
    </row>
    <row r="196" spans="1:5" ht="12.75">
      <c r="A196" s="29" t="s">
        <v>42</v>
      </c>
      <c r="E196" s="30" t="s">
        <v>562</v>
      </c>
    </row>
    <row r="197" spans="1:5" ht="140.25">
      <c r="A197" t="s">
        <v>44</v>
      </c>
      <c r="E197" s="28" t="s">
        <v>201</v>
      </c>
    </row>
    <row r="198" spans="1:18" ht="12.75" customHeight="1">
      <c r="A198" s="5" t="s">
        <v>33</v>
      </c>
      <c s="5"/>
      <c s="33" t="s">
        <v>65</v>
      </c>
      <c s="5"/>
      <c s="21" t="s">
        <v>210</v>
      </c>
      <c s="5"/>
      <c s="5"/>
      <c s="5"/>
      <c s="34">
        <f>0+Q198</f>
      </c>
      <c r="O198">
        <f>0+R198</f>
      </c>
      <c r="Q198">
        <f>0+I199+I203+I207+I211</f>
      </c>
      <c>
        <f>0+O199+O203+O207+O211</f>
      </c>
    </row>
    <row r="199" spans="1:16" ht="25.5">
      <c r="A199" s="19" t="s">
        <v>35</v>
      </c>
      <c s="23" t="s">
        <v>563</v>
      </c>
      <c s="23" t="s">
        <v>564</v>
      </c>
      <c s="19" t="s">
        <v>37</v>
      </c>
      <c s="24" t="s">
        <v>565</v>
      </c>
      <c s="25" t="s">
        <v>166</v>
      </c>
      <c s="26">
        <v>129.35</v>
      </c>
      <c s="26">
        <v>0</v>
      </c>
      <c s="26">
        <f>ROUND(ROUND(H199,2)*ROUND(G199,2),2)</f>
      </c>
      <c r="O199">
        <f>(I199*21)/100</f>
      </c>
      <c t="s">
        <v>12</v>
      </c>
    </row>
    <row r="200" spans="1:5" ht="12.75">
      <c r="A200" s="27" t="s">
        <v>40</v>
      </c>
      <c r="E200" s="28" t="s">
        <v>566</v>
      </c>
    </row>
    <row r="201" spans="1:5" ht="76.5">
      <c r="A201" s="29" t="s">
        <v>42</v>
      </c>
      <c r="E201" s="30" t="s">
        <v>567</v>
      </c>
    </row>
    <row r="202" spans="1:5" ht="204">
      <c r="A202" t="s">
        <v>44</v>
      </c>
      <c r="E202" s="28" t="s">
        <v>568</v>
      </c>
    </row>
    <row r="203" spans="1:16" ht="12.75">
      <c r="A203" s="19" t="s">
        <v>35</v>
      </c>
      <c s="23" t="s">
        <v>569</v>
      </c>
      <c s="23" t="s">
        <v>570</v>
      </c>
      <c s="19" t="s">
        <v>37</v>
      </c>
      <c s="24" t="s">
        <v>571</v>
      </c>
      <c s="25" t="s">
        <v>166</v>
      </c>
      <c s="26">
        <v>40.5</v>
      </c>
      <c s="26">
        <v>0</v>
      </c>
      <c s="26">
        <f>ROUND(ROUND(H203,2)*ROUND(G203,2),2)</f>
      </c>
      <c r="O203">
        <f>(I203*21)/100</f>
      </c>
      <c t="s">
        <v>12</v>
      </c>
    </row>
    <row r="204" spans="1:5" ht="12.75">
      <c r="A204" s="27" t="s">
        <v>40</v>
      </c>
      <c r="E204" s="28" t="s">
        <v>572</v>
      </c>
    </row>
    <row r="205" spans="1:5" ht="12.75">
      <c r="A205" s="29" t="s">
        <v>42</v>
      </c>
      <c r="E205" s="30" t="s">
        <v>573</v>
      </c>
    </row>
    <row r="206" spans="1:5" ht="38.25">
      <c r="A206" t="s">
        <v>44</v>
      </c>
      <c r="E206" s="28" t="s">
        <v>574</v>
      </c>
    </row>
    <row r="207" spans="1:16" ht="12.75">
      <c r="A207" s="19" t="s">
        <v>35</v>
      </c>
      <c s="23" t="s">
        <v>575</v>
      </c>
      <c s="23" t="s">
        <v>576</v>
      </c>
      <c s="19" t="s">
        <v>37</v>
      </c>
      <c s="24" t="s">
        <v>577</v>
      </c>
      <c s="25" t="s">
        <v>166</v>
      </c>
      <c s="26">
        <v>8</v>
      </c>
      <c s="26">
        <v>0</v>
      </c>
      <c s="26">
        <f>ROUND(ROUND(H207,2)*ROUND(G207,2),2)</f>
      </c>
      <c r="O207">
        <f>(I207*21)/100</f>
      </c>
      <c t="s">
        <v>12</v>
      </c>
    </row>
    <row r="208" spans="1:5" ht="12.75">
      <c r="A208" s="27" t="s">
        <v>40</v>
      </c>
      <c r="E208" s="28" t="s">
        <v>37</v>
      </c>
    </row>
    <row r="209" spans="1:5" ht="25.5">
      <c r="A209" s="29" t="s">
        <v>42</v>
      </c>
      <c r="E209" s="30" t="s">
        <v>578</v>
      </c>
    </row>
    <row r="210" spans="1:5" ht="51">
      <c r="A210" t="s">
        <v>44</v>
      </c>
      <c r="E210" s="28" t="s">
        <v>579</v>
      </c>
    </row>
    <row r="211" spans="1:16" ht="12.75">
      <c r="A211" s="19" t="s">
        <v>35</v>
      </c>
      <c s="23" t="s">
        <v>580</v>
      </c>
      <c s="23" t="s">
        <v>581</v>
      </c>
      <c s="19" t="s">
        <v>37</v>
      </c>
      <c s="24" t="s">
        <v>582</v>
      </c>
      <c s="25" t="s">
        <v>166</v>
      </c>
      <c s="26">
        <v>65.48</v>
      </c>
      <c s="26">
        <v>0</v>
      </c>
      <c s="26">
        <f>ROUND(ROUND(H211,2)*ROUND(G211,2),2)</f>
      </c>
      <c r="O211">
        <f>(I211*21)/100</f>
      </c>
      <c t="s">
        <v>12</v>
      </c>
    </row>
    <row r="212" spans="1:5" ht="12.75">
      <c r="A212" s="27" t="s">
        <v>40</v>
      </c>
      <c r="E212" s="28" t="s">
        <v>583</v>
      </c>
    </row>
    <row r="213" spans="1:5" ht="51">
      <c r="A213" s="29" t="s">
        <v>42</v>
      </c>
      <c r="E213" s="30" t="s">
        <v>584</v>
      </c>
    </row>
    <row r="214" spans="1:5" ht="51">
      <c r="A214" t="s">
        <v>44</v>
      </c>
      <c r="E214" s="28" t="s">
        <v>579</v>
      </c>
    </row>
    <row r="215" spans="1:18" ht="12.75" customHeight="1">
      <c r="A215" s="5" t="s">
        <v>33</v>
      </c>
      <c s="5"/>
      <c s="33" t="s">
        <v>69</v>
      </c>
      <c s="5"/>
      <c s="21" t="s">
        <v>217</v>
      </c>
      <c s="5"/>
      <c s="5"/>
      <c s="5"/>
      <c s="34">
        <f>0+Q215</f>
      </c>
      <c r="O215">
        <f>0+R215</f>
      </c>
      <c r="Q215">
        <f>0+I216+I220+I224+I228+I232</f>
      </c>
      <c>
        <f>0+O216+O220+O224+O228+O232</f>
      </c>
    </row>
    <row r="216" spans="1:16" ht="12.75">
      <c r="A216" s="19" t="s">
        <v>35</v>
      </c>
      <c s="23" t="s">
        <v>585</v>
      </c>
      <c s="23" t="s">
        <v>586</v>
      </c>
      <c s="19" t="s">
        <v>37</v>
      </c>
      <c s="24" t="s">
        <v>587</v>
      </c>
      <c s="25" t="s">
        <v>39</v>
      </c>
      <c s="26">
        <v>5</v>
      </c>
      <c s="26">
        <v>0</v>
      </c>
      <c s="26">
        <f>ROUND(ROUND(H216,2)*ROUND(G216,2),2)</f>
      </c>
      <c r="O216">
        <f>(I216*21)/100</f>
      </c>
      <c t="s">
        <v>12</v>
      </c>
    </row>
    <row r="217" spans="1:5" ht="38.25">
      <c r="A217" s="27" t="s">
        <v>40</v>
      </c>
      <c r="E217" s="28" t="s">
        <v>588</v>
      </c>
    </row>
    <row r="218" spans="1:5" ht="12.75">
      <c r="A218" s="29" t="s">
        <v>42</v>
      </c>
      <c r="E218" s="30" t="s">
        <v>589</v>
      </c>
    </row>
    <row r="219" spans="1:5" ht="255">
      <c r="A219" t="s">
        <v>44</v>
      </c>
      <c r="E219" s="28" t="s">
        <v>223</v>
      </c>
    </row>
    <row r="220" spans="1:16" ht="12.75">
      <c r="A220" s="19" t="s">
        <v>35</v>
      </c>
      <c s="23" t="s">
        <v>590</v>
      </c>
      <c s="23" t="s">
        <v>591</v>
      </c>
      <c s="19" t="s">
        <v>37</v>
      </c>
      <c s="24" t="s">
        <v>592</v>
      </c>
      <c s="25" t="s">
        <v>39</v>
      </c>
      <c s="26">
        <v>15.1</v>
      </c>
      <c s="26">
        <v>0</v>
      </c>
      <c s="26">
        <f>ROUND(ROUND(H220,2)*ROUND(G220,2),2)</f>
      </c>
      <c r="O220">
        <f>(I220*21)/100</f>
      </c>
      <c t="s">
        <v>12</v>
      </c>
    </row>
    <row r="221" spans="1:5" ht="12.75">
      <c r="A221" s="27" t="s">
        <v>40</v>
      </c>
      <c r="E221" s="28" t="s">
        <v>593</v>
      </c>
    </row>
    <row r="222" spans="1:5" ht="25.5">
      <c r="A222" s="29" t="s">
        <v>42</v>
      </c>
      <c r="E222" s="30" t="s">
        <v>594</v>
      </c>
    </row>
    <row r="223" spans="1:5" ht="242.25">
      <c r="A223" t="s">
        <v>44</v>
      </c>
      <c r="E223" s="28" t="s">
        <v>595</v>
      </c>
    </row>
    <row r="224" spans="1:16" ht="12.75">
      <c r="A224" s="19" t="s">
        <v>35</v>
      </c>
      <c s="23" t="s">
        <v>596</v>
      </c>
      <c s="23" t="s">
        <v>597</v>
      </c>
      <c s="19" t="s">
        <v>37</v>
      </c>
      <c s="24" t="s">
        <v>598</v>
      </c>
      <c s="25" t="s">
        <v>39</v>
      </c>
      <c s="26">
        <v>87.5</v>
      </c>
      <c s="26">
        <v>0</v>
      </c>
      <c s="26">
        <f>ROUND(ROUND(H224,2)*ROUND(G224,2),2)</f>
      </c>
      <c r="O224">
        <f>(I224*21)/100</f>
      </c>
      <c t="s">
        <v>12</v>
      </c>
    </row>
    <row r="225" spans="1:5" ht="25.5">
      <c r="A225" s="27" t="s">
        <v>40</v>
      </c>
      <c r="E225" s="28" t="s">
        <v>599</v>
      </c>
    </row>
    <row r="226" spans="1:5" ht="25.5">
      <c r="A226" s="29" t="s">
        <v>42</v>
      </c>
      <c r="E226" s="30" t="s">
        <v>600</v>
      </c>
    </row>
    <row r="227" spans="1:5" ht="242.25">
      <c r="A227" t="s">
        <v>44</v>
      </c>
      <c r="E227" s="28" t="s">
        <v>601</v>
      </c>
    </row>
    <row r="228" spans="1:16" ht="12.75">
      <c r="A228" s="19" t="s">
        <v>35</v>
      </c>
      <c s="23" t="s">
        <v>602</v>
      </c>
      <c s="23" t="s">
        <v>603</v>
      </c>
      <c s="19" t="s">
        <v>37</v>
      </c>
      <c s="24" t="s">
        <v>604</v>
      </c>
      <c s="25" t="s">
        <v>39</v>
      </c>
      <c s="26">
        <v>2.6</v>
      </c>
      <c s="26">
        <v>0</v>
      </c>
      <c s="26">
        <f>ROUND(ROUND(H228,2)*ROUND(G228,2),2)</f>
      </c>
      <c r="O228">
        <f>(I228*21)/100</f>
      </c>
      <c t="s">
        <v>12</v>
      </c>
    </row>
    <row r="229" spans="1:5" ht="12.75">
      <c r="A229" s="27" t="s">
        <v>40</v>
      </c>
      <c r="E229" s="28" t="s">
        <v>605</v>
      </c>
    </row>
    <row r="230" spans="1:5" ht="25.5">
      <c r="A230" s="29" t="s">
        <v>42</v>
      </c>
      <c r="E230" s="30" t="s">
        <v>606</v>
      </c>
    </row>
    <row r="231" spans="1:5" ht="242.25">
      <c r="A231" t="s">
        <v>44</v>
      </c>
      <c r="E231" s="28" t="s">
        <v>601</v>
      </c>
    </row>
    <row r="232" spans="1:16" ht="12.75">
      <c r="A232" s="19" t="s">
        <v>35</v>
      </c>
      <c s="23" t="s">
        <v>607</v>
      </c>
      <c s="23" t="s">
        <v>608</v>
      </c>
      <c s="19" t="s">
        <v>37</v>
      </c>
      <c s="24" t="s">
        <v>609</v>
      </c>
      <c s="25" t="s">
        <v>39</v>
      </c>
      <c s="26">
        <v>2</v>
      </c>
      <c s="26">
        <v>0</v>
      </c>
      <c s="26">
        <f>ROUND(ROUND(H232,2)*ROUND(G232,2),2)</f>
      </c>
      <c r="O232">
        <f>(I232*21)/100</f>
      </c>
      <c t="s">
        <v>12</v>
      </c>
    </row>
    <row r="233" spans="1:5" ht="25.5">
      <c r="A233" s="27" t="s">
        <v>40</v>
      </c>
      <c r="E233" s="28" t="s">
        <v>610</v>
      </c>
    </row>
    <row r="234" spans="1:5" ht="12.75">
      <c r="A234" s="29" t="s">
        <v>42</v>
      </c>
      <c r="E234" s="30" t="s">
        <v>611</v>
      </c>
    </row>
    <row r="235" spans="1:5" ht="242.25">
      <c r="A235" t="s">
        <v>44</v>
      </c>
      <c r="E235" s="28" t="s">
        <v>601</v>
      </c>
    </row>
    <row r="236" spans="1:18" ht="12.75" customHeight="1">
      <c r="A236" s="5" t="s">
        <v>33</v>
      </c>
      <c s="5"/>
      <c s="33" t="s">
        <v>30</v>
      </c>
      <c s="5"/>
      <c s="21" t="s">
        <v>107</v>
      </c>
      <c s="5"/>
      <c s="5"/>
      <c s="5"/>
      <c s="34">
        <f>0+Q236</f>
      </c>
      <c r="O236">
        <f>0+R236</f>
      </c>
      <c r="Q236">
        <f>0+I237+I241+I245+I249+I253+I257+I261+I265+I269</f>
      </c>
      <c>
        <f>0+O237+O241+O245+O249+O253+O257+O261+O265+O269</f>
      </c>
    </row>
    <row r="237" spans="1:16" ht="12.75">
      <c r="A237" s="19" t="s">
        <v>35</v>
      </c>
      <c s="23" t="s">
        <v>612</v>
      </c>
      <c s="23" t="s">
        <v>613</v>
      </c>
      <c s="19" t="s">
        <v>37</v>
      </c>
      <c s="24" t="s">
        <v>614</v>
      </c>
      <c s="25" t="s">
        <v>39</v>
      </c>
      <c s="26">
        <v>21</v>
      </c>
      <c s="26">
        <v>0</v>
      </c>
      <c s="26">
        <f>ROUND(ROUND(H237,2)*ROUND(G237,2),2)</f>
      </c>
      <c r="O237">
        <f>(I237*21)/100</f>
      </c>
      <c t="s">
        <v>12</v>
      </c>
    </row>
    <row r="238" spans="1:5" ht="12.75">
      <c r="A238" s="27" t="s">
        <v>40</v>
      </c>
      <c r="E238" s="28" t="s">
        <v>615</v>
      </c>
    </row>
    <row r="239" spans="1:5" ht="25.5">
      <c r="A239" s="29" t="s">
        <v>42</v>
      </c>
      <c r="E239" s="30" t="s">
        <v>616</v>
      </c>
    </row>
    <row r="240" spans="1:5" ht="38.25">
      <c r="A240" t="s">
        <v>44</v>
      </c>
      <c r="E240" s="28" t="s">
        <v>617</v>
      </c>
    </row>
    <row r="241" spans="1:16" ht="12.75">
      <c r="A241" s="19" t="s">
        <v>35</v>
      </c>
      <c s="23" t="s">
        <v>618</v>
      </c>
      <c s="23" t="s">
        <v>619</v>
      </c>
      <c s="19" t="s">
        <v>37</v>
      </c>
      <c s="24" t="s">
        <v>620</v>
      </c>
      <c s="25" t="s">
        <v>39</v>
      </c>
      <c s="26">
        <v>27</v>
      </c>
      <c s="26">
        <v>0</v>
      </c>
      <c s="26">
        <f>ROUND(ROUND(H241,2)*ROUND(G241,2),2)</f>
      </c>
      <c r="O241">
        <f>(I241*21)/100</f>
      </c>
      <c t="s">
        <v>12</v>
      </c>
    </row>
    <row r="242" spans="1:5" ht="12.75">
      <c r="A242" s="27" t="s">
        <v>40</v>
      </c>
      <c r="E242" s="28" t="s">
        <v>621</v>
      </c>
    </row>
    <row r="243" spans="1:5" ht="12.75">
      <c r="A243" s="29" t="s">
        <v>42</v>
      </c>
      <c r="E243" s="30" t="s">
        <v>622</v>
      </c>
    </row>
    <row r="244" spans="1:5" ht="63.75">
      <c r="A244" t="s">
        <v>44</v>
      </c>
      <c r="E244" s="28" t="s">
        <v>623</v>
      </c>
    </row>
    <row r="245" spans="1:16" ht="12.75">
      <c r="A245" s="19" t="s">
        <v>35</v>
      </c>
      <c s="23" t="s">
        <v>624</v>
      </c>
      <c s="23" t="s">
        <v>109</v>
      </c>
      <c s="19" t="s">
        <v>37</v>
      </c>
      <c s="24" t="s">
        <v>110</v>
      </c>
      <c s="25" t="s">
        <v>62</v>
      </c>
      <c s="26">
        <v>2</v>
      </c>
      <c s="26">
        <v>0</v>
      </c>
      <c s="26">
        <f>ROUND(ROUND(H245,2)*ROUND(G245,2),2)</f>
      </c>
      <c r="O245">
        <f>(I245*21)/100</f>
      </c>
      <c t="s">
        <v>12</v>
      </c>
    </row>
    <row r="246" spans="1:5" ht="12.75">
      <c r="A246" s="27" t="s">
        <v>40</v>
      </c>
      <c r="E246" s="28" t="s">
        <v>37</v>
      </c>
    </row>
    <row r="247" spans="1:5" ht="12.75">
      <c r="A247" s="29" t="s">
        <v>42</v>
      </c>
      <c r="E247" s="30" t="s">
        <v>232</v>
      </c>
    </row>
    <row r="248" spans="1:5" ht="25.5">
      <c r="A248" t="s">
        <v>44</v>
      </c>
      <c r="E248" s="28" t="s">
        <v>112</v>
      </c>
    </row>
    <row r="249" spans="1:16" ht="12.75">
      <c r="A249" s="19" t="s">
        <v>35</v>
      </c>
      <c s="23" t="s">
        <v>625</v>
      </c>
      <c s="23" t="s">
        <v>626</v>
      </c>
      <c s="19" t="s">
        <v>37</v>
      </c>
      <c s="24" t="s">
        <v>627</v>
      </c>
      <c s="25" t="s">
        <v>39</v>
      </c>
      <c s="26">
        <v>15.4</v>
      </c>
      <c s="26">
        <v>0</v>
      </c>
      <c s="26">
        <f>ROUND(ROUND(H249,2)*ROUND(G249,2),2)</f>
      </c>
      <c r="O249">
        <f>(I249*21)/100</f>
      </c>
      <c t="s">
        <v>12</v>
      </c>
    </row>
    <row r="250" spans="1:5" ht="12.75">
      <c r="A250" s="27" t="s">
        <v>40</v>
      </c>
      <c r="E250" s="28" t="s">
        <v>628</v>
      </c>
    </row>
    <row r="251" spans="1:5" ht="38.25">
      <c r="A251" s="29" t="s">
        <v>42</v>
      </c>
      <c r="E251" s="30" t="s">
        <v>629</v>
      </c>
    </row>
    <row r="252" spans="1:5" ht="51">
      <c r="A252" t="s">
        <v>44</v>
      </c>
      <c r="E252" s="28" t="s">
        <v>630</v>
      </c>
    </row>
    <row r="253" spans="1:16" ht="12.75">
      <c r="A253" s="19" t="s">
        <v>35</v>
      </c>
      <c s="23" t="s">
        <v>631</v>
      </c>
      <c s="23" t="s">
        <v>632</v>
      </c>
      <c s="19" t="s">
        <v>37</v>
      </c>
      <c s="24" t="s">
        <v>633</v>
      </c>
      <c s="25" t="s">
        <v>39</v>
      </c>
      <c s="26">
        <v>3</v>
      </c>
      <c s="26">
        <v>0</v>
      </c>
      <c s="26">
        <f>ROUND(ROUND(H253,2)*ROUND(G253,2),2)</f>
      </c>
      <c r="O253">
        <f>(I253*21)/100</f>
      </c>
      <c t="s">
        <v>12</v>
      </c>
    </row>
    <row r="254" spans="1:5" ht="12.75">
      <c r="A254" s="27" t="s">
        <v>40</v>
      </c>
      <c r="E254" s="28" t="s">
        <v>634</v>
      </c>
    </row>
    <row r="255" spans="1:5" ht="12.75">
      <c r="A255" s="29" t="s">
        <v>42</v>
      </c>
      <c r="E255" s="30" t="s">
        <v>635</v>
      </c>
    </row>
    <row r="256" spans="1:5" ht="51">
      <c r="A256" t="s">
        <v>44</v>
      </c>
      <c r="E256" s="28" t="s">
        <v>630</v>
      </c>
    </row>
    <row r="257" spans="1:16" ht="12.75">
      <c r="A257" s="19" t="s">
        <v>35</v>
      </c>
      <c s="23" t="s">
        <v>636</v>
      </c>
      <c s="23" t="s">
        <v>637</v>
      </c>
      <c s="19" t="s">
        <v>37</v>
      </c>
      <c s="24" t="s">
        <v>638</v>
      </c>
      <c s="25" t="s">
        <v>166</v>
      </c>
      <c s="26">
        <v>129.35</v>
      </c>
      <c s="26">
        <v>0</v>
      </c>
      <c s="26">
        <f>ROUND(ROUND(H257,2)*ROUND(G257,2),2)</f>
      </c>
      <c r="O257">
        <f>(I257*21)/100</f>
      </c>
      <c t="s">
        <v>12</v>
      </c>
    </row>
    <row r="258" spans="1:5" ht="12.75">
      <c r="A258" s="27" t="s">
        <v>40</v>
      </c>
      <c r="E258" s="28" t="s">
        <v>639</v>
      </c>
    </row>
    <row r="259" spans="1:5" ht="25.5">
      <c r="A259" s="29" t="s">
        <v>42</v>
      </c>
      <c r="E259" s="30" t="s">
        <v>640</v>
      </c>
    </row>
    <row r="260" spans="1:5" ht="25.5">
      <c r="A260" t="s">
        <v>44</v>
      </c>
      <c r="E260" s="28" t="s">
        <v>641</v>
      </c>
    </row>
    <row r="261" spans="1:16" ht="12.75">
      <c r="A261" s="19" t="s">
        <v>35</v>
      </c>
      <c s="23" t="s">
        <v>642</v>
      </c>
      <c s="23" t="s">
        <v>643</v>
      </c>
      <c s="19" t="s">
        <v>37</v>
      </c>
      <c s="24" t="s">
        <v>644</v>
      </c>
      <c s="25" t="s">
        <v>128</v>
      </c>
      <c s="26">
        <v>61.66</v>
      </c>
      <c s="26">
        <v>0</v>
      </c>
      <c s="26">
        <f>ROUND(ROUND(H261,2)*ROUND(G261,2),2)</f>
      </c>
      <c r="O261">
        <f>(I261*21)/100</f>
      </c>
      <c t="s">
        <v>12</v>
      </c>
    </row>
    <row r="262" spans="1:5" ht="25.5">
      <c r="A262" s="27" t="s">
        <v>40</v>
      </c>
      <c r="E262" s="28" t="s">
        <v>645</v>
      </c>
    </row>
    <row r="263" spans="1:5" ht="89.25">
      <c r="A263" s="29" t="s">
        <v>42</v>
      </c>
      <c r="E263" s="30" t="s">
        <v>646</v>
      </c>
    </row>
    <row r="264" spans="1:5" ht="102">
      <c r="A264" t="s">
        <v>44</v>
      </c>
      <c r="E264" s="28" t="s">
        <v>647</v>
      </c>
    </row>
    <row r="265" spans="1:16" ht="12.75">
      <c r="A265" s="19" t="s">
        <v>35</v>
      </c>
      <c s="23" t="s">
        <v>648</v>
      </c>
      <c s="23" t="s">
        <v>649</v>
      </c>
      <c s="19" t="s">
        <v>37</v>
      </c>
      <c s="24" t="s">
        <v>650</v>
      </c>
      <c s="25" t="s">
        <v>39</v>
      </c>
      <c s="26">
        <v>5</v>
      </c>
      <c s="26">
        <v>0</v>
      </c>
      <c s="26">
        <f>ROUND(ROUND(H265,2)*ROUND(G265,2),2)</f>
      </c>
      <c r="O265">
        <f>(I265*21)/100</f>
      </c>
      <c t="s">
        <v>12</v>
      </c>
    </row>
    <row r="266" spans="1:5" ht="12.75">
      <c r="A266" s="27" t="s">
        <v>40</v>
      </c>
      <c r="E266" s="28" t="s">
        <v>651</v>
      </c>
    </row>
    <row r="267" spans="1:5" ht="12.75">
      <c r="A267" s="29" t="s">
        <v>42</v>
      </c>
      <c r="E267" s="30" t="s">
        <v>589</v>
      </c>
    </row>
    <row r="268" spans="1:5" ht="114.75">
      <c r="A268" t="s">
        <v>44</v>
      </c>
      <c r="E268" s="28" t="s">
        <v>652</v>
      </c>
    </row>
    <row r="269" spans="1:16" ht="12.75">
      <c r="A269" s="19" t="s">
        <v>35</v>
      </c>
      <c s="23" t="s">
        <v>653</v>
      </c>
      <c s="23" t="s">
        <v>654</v>
      </c>
      <c s="19" t="s">
        <v>37</v>
      </c>
      <c s="24" t="s">
        <v>655</v>
      </c>
      <c s="25" t="s">
        <v>166</v>
      </c>
      <c s="26">
        <v>36</v>
      </c>
      <c s="26">
        <v>0</v>
      </c>
      <c s="26">
        <f>ROUND(ROUND(H269,2)*ROUND(G269,2),2)</f>
      </c>
      <c r="O269">
        <f>(I269*21)/100</f>
      </c>
      <c t="s">
        <v>12</v>
      </c>
    </row>
    <row r="270" spans="1:5" ht="12.75">
      <c r="A270" s="27" t="s">
        <v>40</v>
      </c>
      <c r="E270" s="28" t="s">
        <v>656</v>
      </c>
    </row>
    <row r="271" spans="1:5" ht="12.75">
      <c r="A271" s="29" t="s">
        <v>42</v>
      </c>
      <c r="E271" s="30" t="s">
        <v>657</v>
      </c>
    </row>
    <row r="272" spans="1:5" ht="76.5">
      <c r="A272" t="s">
        <v>44</v>
      </c>
      <c r="E272" s="28" t="s">
        <v>658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0+O8+O25+O74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659</v>
      </c>
      <c s="35">
        <f>0+I8+I25+I74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659</v>
      </c>
      <c s="5"/>
      <c s="14" t="s">
        <v>660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125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661</v>
      </c>
      <c s="19" t="s">
        <v>37</v>
      </c>
      <c s="24" t="s">
        <v>662</v>
      </c>
      <c s="25" t="s">
        <v>39</v>
      </c>
      <c s="26">
        <v>12.5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12.75">
      <c r="A11" s="29" t="s">
        <v>42</v>
      </c>
      <c r="E11" s="30" t="s">
        <v>663</v>
      </c>
    </row>
    <row r="12" spans="1:5" ht="12.75">
      <c r="A12" t="s">
        <v>44</v>
      </c>
      <c r="E12" s="28" t="s">
        <v>37</v>
      </c>
    </row>
    <row r="13" spans="1:16" ht="12.75">
      <c r="A13" s="19" t="s">
        <v>35</v>
      </c>
      <c s="23" t="s">
        <v>12</v>
      </c>
      <c s="23" t="s">
        <v>664</v>
      </c>
      <c s="19" t="s">
        <v>37</v>
      </c>
      <c s="24" t="s">
        <v>665</v>
      </c>
      <c s="25" t="s">
        <v>128</v>
      </c>
      <c s="26">
        <v>3.5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12.75">
      <c r="A15" s="29" t="s">
        <v>42</v>
      </c>
      <c r="E15" s="30" t="s">
        <v>666</v>
      </c>
    </row>
    <row r="16" spans="1:5" ht="12.75">
      <c r="A16" t="s">
        <v>44</v>
      </c>
      <c r="E16" s="28" t="s">
        <v>37</v>
      </c>
    </row>
    <row r="17" spans="1:16" ht="12.75">
      <c r="A17" s="19" t="s">
        <v>35</v>
      </c>
      <c s="23" t="s">
        <v>13</v>
      </c>
      <c s="23" t="s">
        <v>667</v>
      </c>
      <c s="19" t="s">
        <v>37</v>
      </c>
      <c s="24" t="s">
        <v>668</v>
      </c>
      <c s="25" t="s">
        <v>39</v>
      </c>
      <c s="26">
        <v>12.5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37</v>
      </c>
    </row>
    <row r="19" spans="1:5" ht="12.75">
      <c r="A19" s="29" t="s">
        <v>42</v>
      </c>
      <c r="E19" s="30" t="s">
        <v>663</v>
      </c>
    </row>
    <row r="20" spans="1:5" ht="12.75">
      <c r="A20" t="s">
        <v>44</v>
      </c>
      <c r="E20" s="28" t="s">
        <v>37</v>
      </c>
    </row>
    <row r="21" spans="1:16" ht="12.75">
      <c r="A21" s="19" t="s">
        <v>35</v>
      </c>
      <c s="23" t="s">
        <v>23</v>
      </c>
      <c s="23" t="s">
        <v>669</v>
      </c>
      <c s="19" t="s">
        <v>37</v>
      </c>
      <c s="24" t="s">
        <v>670</v>
      </c>
      <c s="25" t="s">
        <v>39</v>
      </c>
      <c s="26">
        <v>12.5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37</v>
      </c>
    </row>
    <row r="23" spans="1:5" ht="12.75">
      <c r="A23" s="29" t="s">
        <v>42</v>
      </c>
      <c r="E23" s="30" t="s">
        <v>663</v>
      </c>
    </row>
    <row r="24" spans="1:5" ht="12.75">
      <c r="A24" t="s">
        <v>44</v>
      </c>
      <c r="E24" s="28" t="s">
        <v>37</v>
      </c>
    </row>
    <row r="25" spans="1:18" ht="12.75" customHeight="1">
      <c r="A25" s="5" t="s">
        <v>33</v>
      </c>
      <c s="5"/>
      <c s="33" t="s">
        <v>12</v>
      </c>
      <c s="5"/>
      <c s="21" t="s">
        <v>671</v>
      </c>
      <c s="5"/>
      <c s="5"/>
      <c s="5"/>
      <c s="34">
        <f>0+Q25</f>
      </c>
      <c r="O25">
        <f>0+R25</f>
      </c>
      <c r="Q25">
        <f>0+I26+I30+I34+I38+I42+I46+I50+I54+I58+I62+I66+I70</f>
      </c>
      <c>
        <f>0+O26+O30+O34+O38+O42+O46+O50+O54+O58+O62+O66+O70</f>
      </c>
    </row>
    <row r="26" spans="1:16" ht="12.75">
      <c r="A26" s="19" t="s">
        <v>35</v>
      </c>
      <c s="23" t="s">
        <v>25</v>
      </c>
      <c s="23" t="s">
        <v>672</v>
      </c>
      <c s="19" t="s">
        <v>37</v>
      </c>
      <c s="24" t="s">
        <v>673</v>
      </c>
      <c s="25" t="s">
        <v>39</v>
      </c>
      <c s="26">
        <v>30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37</v>
      </c>
    </row>
    <row r="28" spans="1:5" ht="12.75">
      <c r="A28" s="29" t="s">
        <v>42</v>
      </c>
      <c r="E28" s="30" t="s">
        <v>674</v>
      </c>
    </row>
    <row r="29" spans="1:5" ht="12.75">
      <c r="A29" t="s">
        <v>44</v>
      </c>
      <c r="E29" s="28" t="s">
        <v>37</v>
      </c>
    </row>
    <row r="30" spans="1:16" ht="12.75">
      <c r="A30" s="19" t="s">
        <v>35</v>
      </c>
      <c s="23" t="s">
        <v>27</v>
      </c>
      <c s="23" t="s">
        <v>675</v>
      </c>
      <c s="19" t="s">
        <v>37</v>
      </c>
      <c s="24" t="s">
        <v>676</v>
      </c>
      <c s="25" t="s">
        <v>98</v>
      </c>
      <c s="26">
        <v>4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37</v>
      </c>
    </row>
    <row r="32" spans="1:5" ht="12.75">
      <c r="A32" s="29" t="s">
        <v>42</v>
      </c>
      <c r="E32" s="30" t="s">
        <v>254</v>
      </c>
    </row>
    <row r="33" spans="1:5" ht="12.75">
      <c r="A33" t="s">
        <v>44</v>
      </c>
      <c r="E33" s="28" t="s">
        <v>37</v>
      </c>
    </row>
    <row r="34" spans="1:16" ht="12.75">
      <c r="A34" s="19" t="s">
        <v>35</v>
      </c>
      <c s="23" t="s">
        <v>65</v>
      </c>
      <c s="23" t="s">
        <v>677</v>
      </c>
      <c s="19" t="s">
        <v>37</v>
      </c>
      <c s="24" t="s">
        <v>678</v>
      </c>
      <c s="25" t="s">
        <v>39</v>
      </c>
      <c s="26">
        <v>12.5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37</v>
      </c>
    </row>
    <row r="36" spans="1:5" ht="12.75">
      <c r="A36" s="29" t="s">
        <v>42</v>
      </c>
      <c r="E36" s="30" t="s">
        <v>679</v>
      </c>
    </row>
    <row r="37" spans="1:5" ht="12.75">
      <c r="A37" t="s">
        <v>44</v>
      </c>
      <c r="E37" s="28" t="s">
        <v>37</v>
      </c>
    </row>
    <row r="38" spans="1:16" ht="12.75">
      <c r="A38" s="19" t="s">
        <v>35</v>
      </c>
      <c s="23" t="s">
        <v>69</v>
      </c>
      <c s="23" t="s">
        <v>680</v>
      </c>
      <c s="19" t="s">
        <v>37</v>
      </c>
      <c s="24" t="s">
        <v>681</v>
      </c>
      <c s="25" t="s">
        <v>98</v>
      </c>
      <c s="26">
        <v>2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37</v>
      </c>
    </row>
    <row r="40" spans="1:5" ht="12.75">
      <c r="A40" s="29" t="s">
        <v>42</v>
      </c>
      <c r="E40" s="30" t="s">
        <v>232</v>
      </c>
    </row>
    <row r="41" spans="1:5" ht="12.75">
      <c r="A41" t="s">
        <v>44</v>
      </c>
      <c r="E41" s="28" t="s">
        <v>37</v>
      </c>
    </row>
    <row r="42" spans="1:16" ht="12.75">
      <c r="A42" s="19" t="s">
        <v>35</v>
      </c>
      <c s="23" t="s">
        <v>30</v>
      </c>
      <c s="23" t="s">
        <v>682</v>
      </c>
      <c s="19" t="s">
        <v>37</v>
      </c>
      <c s="24" t="s">
        <v>683</v>
      </c>
      <c s="25" t="s">
        <v>39</v>
      </c>
      <c s="26">
        <v>30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37</v>
      </c>
    </row>
    <row r="44" spans="1:5" ht="12.75">
      <c r="A44" s="29" t="s">
        <v>42</v>
      </c>
      <c r="E44" s="30" t="s">
        <v>674</v>
      </c>
    </row>
    <row r="45" spans="1:5" ht="12.75">
      <c r="A45" t="s">
        <v>44</v>
      </c>
      <c r="E45" s="28" t="s">
        <v>37</v>
      </c>
    </row>
    <row r="46" spans="1:16" ht="12.75">
      <c r="A46" s="19" t="s">
        <v>35</v>
      </c>
      <c s="23" t="s">
        <v>32</v>
      </c>
      <c s="23" t="s">
        <v>684</v>
      </c>
      <c s="19" t="s">
        <v>37</v>
      </c>
      <c s="24" t="s">
        <v>685</v>
      </c>
      <c s="25" t="s">
        <v>98</v>
      </c>
      <c s="26">
        <v>1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37</v>
      </c>
    </row>
    <row r="48" spans="1:5" ht="12.75">
      <c r="A48" s="29" t="s">
        <v>42</v>
      </c>
      <c r="E48" s="30" t="s">
        <v>37</v>
      </c>
    </row>
    <row r="49" spans="1:5" ht="12.75">
      <c r="A49" t="s">
        <v>44</v>
      </c>
      <c r="E49" s="28" t="s">
        <v>37</v>
      </c>
    </row>
    <row r="50" spans="1:16" ht="12.75">
      <c r="A50" s="19" t="s">
        <v>35</v>
      </c>
      <c s="23" t="s">
        <v>83</v>
      </c>
      <c s="23" t="s">
        <v>686</v>
      </c>
      <c s="19" t="s">
        <v>37</v>
      </c>
      <c s="24" t="s">
        <v>687</v>
      </c>
      <c s="25" t="s">
        <v>98</v>
      </c>
      <c s="26">
        <v>2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37</v>
      </c>
    </row>
    <row r="52" spans="1:5" ht="12.75">
      <c r="A52" s="29" t="s">
        <v>42</v>
      </c>
      <c r="E52" s="30" t="s">
        <v>232</v>
      </c>
    </row>
    <row r="53" spans="1:5" ht="12.75">
      <c r="A53" t="s">
        <v>44</v>
      </c>
      <c r="E53" s="28" t="s">
        <v>37</v>
      </c>
    </row>
    <row r="54" spans="1:16" ht="12.75">
      <c r="A54" s="19" t="s">
        <v>35</v>
      </c>
      <c s="23" t="s">
        <v>87</v>
      </c>
      <c s="23" t="s">
        <v>688</v>
      </c>
      <c s="19" t="s">
        <v>37</v>
      </c>
      <c s="24" t="s">
        <v>689</v>
      </c>
      <c s="25" t="s">
        <v>128</v>
      </c>
      <c s="26">
        <v>0.44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37</v>
      </c>
    </row>
    <row r="56" spans="1:5" ht="12.75">
      <c r="A56" s="29" t="s">
        <v>42</v>
      </c>
      <c r="E56" s="30" t="s">
        <v>690</v>
      </c>
    </row>
    <row r="57" spans="1:5" ht="12.75">
      <c r="A57" t="s">
        <v>44</v>
      </c>
      <c r="E57" s="28" t="s">
        <v>37</v>
      </c>
    </row>
    <row r="58" spans="1:16" ht="12.75">
      <c r="A58" s="19" t="s">
        <v>35</v>
      </c>
      <c s="23" t="s">
        <v>90</v>
      </c>
      <c s="23" t="s">
        <v>691</v>
      </c>
      <c s="19" t="s">
        <v>37</v>
      </c>
      <c s="24" t="s">
        <v>692</v>
      </c>
      <c s="25" t="s">
        <v>128</v>
      </c>
      <c s="26">
        <v>0.1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37</v>
      </c>
    </row>
    <row r="60" spans="1:5" ht="12.75">
      <c r="A60" s="29" t="s">
        <v>42</v>
      </c>
      <c r="E60" s="30" t="s">
        <v>37</v>
      </c>
    </row>
    <row r="61" spans="1:5" ht="12.75">
      <c r="A61" t="s">
        <v>44</v>
      </c>
      <c r="E61" s="28" t="s">
        <v>37</v>
      </c>
    </row>
    <row r="62" spans="1:16" ht="12.75">
      <c r="A62" s="19" t="s">
        <v>35</v>
      </c>
      <c s="23" t="s">
        <v>95</v>
      </c>
      <c s="23" t="s">
        <v>693</v>
      </c>
      <c s="19" t="s">
        <v>37</v>
      </c>
      <c s="24" t="s">
        <v>694</v>
      </c>
      <c s="25" t="s">
        <v>39</v>
      </c>
      <c s="26">
        <v>12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695</v>
      </c>
    </row>
    <row r="64" spans="1:5" ht="12.75">
      <c r="A64" s="29" t="s">
        <v>42</v>
      </c>
      <c r="E64" s="30" t="s">
        <v>696</v>
      </c>
    </row>
    <row r="65" spans="1:5" ht="12.75">
      <c r="A65" t="s">
        <v>44</v>
      </c>
      <c r="E65" s="28" t="s">
        <v>37</v>
      </c>
    </row>
    <row r="66" spans="1:16" ht="12.75">
      <c r="A66" s="19" t="s">
        <v>35</v>
      </c>
      <c s="23" t="s">
        <v>102</v>
      </c>
      <c s="23" t="s">
        <v>697</v>
      </c>
      <c s="19" t="s">
        <v>37</v>
      </c>
      <c s="24" t="s">
        <v>698</v>
      </c>
      <c s="25" t="s">
        <v>48</v>
      </c>
      <c s="26">
        <v>1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37</v>
      </c>
    </row>
    <row r="68" spans="1:5" ht="12.75">
      <c r="A68" s="29" t="s">
        <v>42</v>
      </c>
      <c r="E68" s="30" t="s">
        <v>37</v>
      </c>
    </row>
    <row r="69" spans="1:5" ht="12.75">
      <c r="A69" t="s">
        <v>44</v>
      </c>
      <c r="E69" s="28" t="s">
        <v>37</v>
      </c>
    </row>
    <row r="70" spans="1:16" ht="12.75">
      <c r="A70" s="19" t="s">
        <v>35</v>
      </c>
      <c s="23" t="s">
        <v>108</v>
      </c>
      <c s="23" t="s">
        <v>699</v>
      </c>
      <c s="19" t="s">
        <v>37</v>
      </c>
      <c s="24" t="s">
        <v>700</v>
      </c>
      <c s="25" t="s">
        <v>48</v>
      </c>
      <c s="26">
        <v>1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37</v>
      </c>
    </row>
    <row r="72" spans="1:5" ht="12.75">
      <c r="A72" s="29" t="s">
        <v>42</v>
      </c>
      <c r="E72" s="30" t="s">
        <v>37</v>
      </c>
    </row>
    <row r="73" spans="1:5" ht="12.75">
      <c r="A73" t="s">
        <v>44</v>
      </c>
      <c r="E73" s="28" t="s">
        <v>37</v>
      </c>
    </row>
    <row r="74" spans="1:18" ht="12.75" customHeight="1">
      <c r="A74" s="5" t="s">
        <v>33</v>
      </c>
      <c s="5"/>
      <c s="33" t="s">
        <v>13</v>
      </c>
      <c s="5"/>
      <c s="21" t="s">
        <v>701</v>
      </c>
      <c s="5"/>
      <c s="5"/>
      <c s="5"/>
      <c s="34">
        <f>0+Q74</f>
      </c>
      <c r="O74">
        <f>0+R74</f>
      </c>
      <c r="Q74">
        <f>0+I75+I79+I83+I87+I91+I95+I99+I103+I107+I111+I115+I119+I123+I127+I131+I135+I139+I143+I147+I151</f>
      </c>
      <c>
        <f>0+O75+O79+O83+O87+O91+O95+O99+O103+O107+O111+O115+O119+O123+O127+O131+O135+O139+O143+O147+O151</f>
      </c>
    </row>
    <row r="75" spans="1:16" ht="12.75">
      <c r="A75" s="19" t="s">
        <v>35</v>
      </c>
      <c s="23" t="s">
        <v>196</v>
      </c>
      <c s="23" t="s">
        <v>702</v>
      </c>
      <c s="19" t="s">
        <v>37</v>
      </c>
      <c s="24" t="s">
        <v>703</v>
      </c>
      <c s="25" t="s">
        <v>98</v>
      </c>
      <c s="26">
        <v>2</v>
      </c>
      <c s="26">
        <v>0</v>
      </c>
      <c s="26">
        <f>ROUND(ROUND(H75,2)*ROUND(G75,2),2)</f>
      </c>
      <c r="O75">
        <f>(I75*21)/100</f>
      </c>
      <c t="s">
        <v>12</v>
      </c>
    </row>
    <row r="76" spans="1:5" ht="12.75">
      <c r="A76" s="27" t="s">
        <v>40</v>
      </c>
      <c r="E76" s="28" t="s">
        <v>37</v>
      </c>
    </row>
    <row r="77" spans="1:5" ht="12.75">
      <c r="A77" s="29" t="s">
        <v>42</v>
      </c>
      <c r="E77" s="30" t="s">
        <v>37</v>
      </c>
    </row>
    <row r="78" spans="1:5" ht="12.75">
      <c r="A78" t="s">
        <v>44</v>
      </c>
      <c r="E78" s="28" t="s">
        <v>37</v>
      </c>
    </row>
    <row r="79" spans="1:16" ht="12.75">
      <c r="A79" s="19" t="s">
        <v>35</v>
      </c>
      <c s="23" t="s">
        <v>202</v>
      </c>
      <c s="23" t="s">
        <v>704</v>
      </c>
      <c s="19" t="s">
        <v>37</v>
      </c>
      <c s="24" t="s">
        <v>705</v>
      </c>
      <c s="25" t="s">
        <v>706</v>
      </c>
      <c s="26">
        <v>1</v>
      </c>
      <c s="26">
        <v>0</v>
      </c>
      <c s="26">
        <f>ROUND(ROUND(H79,2)*ROUND(G79,2),2)</f>
      </c>
      <c r="O79">
        <f>(I79*21)/100</f>
      </c>
      <c t="s">
        <v>12</v>
      </c>
    </row>
    <row r="80" spans="1:5" ht="12.75">
      <c r="A80" s="27" t="s">
        <v>40</v>
      </c>
      <c r="E80" s="28" t="s">
        <v>37</v>
      </c>
    </row>
    <row r="81" spans="1:5" ht="12.75">
      <c r="A81" s="29" t="s">
        <v>42</v>
      </c>
      <c r="E81" s="30" t="s">
        <v>37</v>
      </c>
    </row>
    <row r="82" spans="1:5" ht="12.75">
      <c r="A82" t="s">
        <v>44</v>
      </c>
      <c r="E82" s="28" t="s">
        <v>37</v>
      </c>
    </row>
    <row r="83" spans="1:16" ht="12.75">
      <c r="A83" s="19" t="s">
        <v>35</v>
      </c>
      <c s="23" t="s">
        <v>206</v>
      </c>
      <c s="23" t="s">
        <v>707</v>
      </c>
      <c s="19" t="s">
        <v>37</v>
      </c>
      <c s="24" t="s">
        <v>678</v>
      </c>
      <c s="25" t="s">
        <v>39</v>
      </c>
      <c s="26">
        <v>12.5</v>
      </c>
      <c s="26">
        <v>0</v>
      </c>
      <c s="26">
        <f>ROUND(ROUND(H83,2)*ROUND(G83,2),2)</f>
      </c>
      <c r="O83">
        <f>(I83*21)/100</f>
      </c>
      <c t="s">
        <v>12</v>
      </c>
    </row>
    <row r="84" spans="1:5" ht="12.75">
      <c r="A84" s="27" t="s">
        <v>40</v>
      </c>
      <c r="E84" s="28" t="s">
        <v>37</v>
      </c>
    </row>
    <row r="85" spans="1:5" ht="12.75">
      <c r="A85" s="29" t="s">
        <v>42</v>
      </c>
      <c r="E85" s="30" t="s">
        <v>679</v>
      </c>
    </row>
    <row r="86" spans="1:5" ht="12.75">
      <c r="A86" t="s">
        <v>44</v>
      </c>
      <c r="E86" s="28" t="s">
        <v>37</v>
      </c>
    </row>
    <row r="87" spans="1:16" ht="12.75">
      <c r="A87" s="19" t="s">
        <v>35</v>
      </c>
      <c s="23" t="s">
        <v>211</v>
      </c>
      <c s="23" t="s">
        <v>708</v>
      </c>
      <c s="19" t="s">
        <v>37</v>
      </c>
      <c s="24" t="s">
        <v>676</v>
      </c>
      <c s="25" t="s">
        <v>39</v>
      </c>
      <c s="26">
        <v>4</v>
      </c>
      <c s="26">
        <v>0</v>
      </c>
      <c s="26">
        <f>ROUND(ROUND(H87,2)*ROUND(G87,2),2)</f>
      </c>
      <c r="O87">
        <f>(I87*21)/100</f>
      </c>
      <c t="s">
        <v>12</v>
      </c>
    </row>
    <row r="88" spans="1:5" ht="12.75">
      <c r="A88" s="27" t="s">
        <v>40</v>
      </c>
      <c r="E88" s="28" t="s">
        <v>37</v>
      </c>
    </row>
    <row r="89" spans="1:5" ht="12.75">
      <c r="A89" s="29" t="s">
        <v>42</v>
      </c>
      <c r="E89" s="30" t="s">
        <v>254</v>
      </c>
    </row>
    <row r="90" spans="1:5" ht="12.75">
      <c r="A90" t="s">
        <v>44</v>
      </c>
      <c r="E90" s="28" t="s">
        <v>37</v>
      </c>
    </row>
    <row r="91" spans="1:16" ht="12.75">
      <c r="A91" s="19" t="s">
        <v>35</v>
      </c>
      <c s="23" t="s">
        <v>218</v>
      </c>
      <c s="23" t="s">
        <v>709</v>
      </c>
      <c s="19" t="s">
        <v>37</v>
      </c>
      <c s="24" t="s">
        <v>681</v>
      </c>
      <c s="25" t="s">
        <v>98</v>
      </c>
      <c s="26">
        <v>2</v>
      </c>
      <c s="26">
        <v>0</v>
      </c>
      <c s="26">
        <f>ROUND(ROUND(H91,2)*ROUND(G91,2),2)</f>
      </c>
      <c r="O91">
        <f>(I91*21)/100</f>
      </c>
      <c t="s">
        <v>12</v>
      </c>
    </row>
    <row r="92" spans="1:5" ht="12.75">
      <c r="A92" s="27" t="s">
        <v>40</v>
      </c>
      <c r="E92" s="28" t="s">
        <v>37</v>
      </c>
    </row>
    <row r="93" spans="1:5" ht="12.75">
      <c r="A93" s="29" t="s">
        <v>42</v>
      </c>
      <c r="E93" s="30" t="s">
        <v>232</v>
      </c>
    </row>
    <row r="94" spans="1:5" ht="12.75">
      <c r="A94" t="s">
        <v>44</v>
      </c>
      <c r="E94" s="28" t="s">
        <v>37</v>
      </c>
    </row>
    <row r="95" spans="1:16" ht="12.75">
      <c r="A95" s="19" t="s">
        <v>35</v>
      </c>
      <c s="23" t="s">
        <v>224</v>
      </c>
      <c s="23" t="s">
        <v>710</v>
      </c>
      <c s="19" t="s">
        <v>37</v>
      </c>
      <c s="24" t="s">
        <v>711</v>
      </c>
      <c s="25" t="s">
        <v>39</v>
      </c>
      <c s="26">
        <v>30</v>
      </c>
      <c s="26">
        <v>0</v>
      </c>
      <c s="26">
        <f>ROUND(ROUND(H95,2)*ROUND(G95,2),2)</f>
      </c>
      <c r="O95">
        <f>(I95*21)/100</f>
      </c>
      <c t="s">
        <v>12</v>
      </c>
    </row>
    <row r="96" spans="1:5" ht="12.75">
      <c r="A96" s="27" t="s">
        <v>40</v>
      </c>
      <c r="E96" s="28" t="s">
        <v>37</v>
      </c>
    </row>
    <row r="97" spans="1:5" ht="12.75">
      <c r="A97" s="29" t="s">
        <v>42</v>
      </c>
      <c r="E97" s="30" t="s">
        <v>674</v>
      </c>
    </row>
    <row r="98" spans="1:5" ht="12.75">
      <c r="A98" t="s">
        <v>44</v>
      </c>
      <c r="E98" s="28" t="s">
        <v>37</v>
      </c>
    </row>
    <row r="99" spans="1:16" ht="12.75">
      <c r="A99" s="19" t="s">
        <v>35</v>
      </c>
      <c s="23" t="s">
        <v>229</v>
      </c>
      <c s="23" t="s">
        <v>712</v>
      </c>
      <c s="19" t="s">
        <v>37</v>
      </c>
      <c s="24" t="s">
        <v>673</v>
      </c>
      <c s="25" t="s">
        <v>39</v>
      </c>
      <c s="26">
        <v>30</v>
      </c>
      <c s="26">
        <v>0</v>
      </c>
      <c s="26">
        <f>ROUND(ROUND(H99,2)*ROUND(G99,2),2)</f>
      </c>
      <c r="O99">
        <f>(I99*21)/100</f>
      </c>
      <c t="s">
        <v>12</v>
      </c>
    </row>
    <row r="100" spans="1:5" ht="12.75">
      <c r="A100" s="27" t="s">
        <v>40</v>
      </c>
      <c r="E100" s="28" t="s">
        <v>37</v>
      </c>
    </row>
    <row r="101" spans="1:5" ht="12.75">
      <c r="A101" s="29" t="s">
        <v>42</v>
      </c>
      <c r="E101" s="30" t="s">
        <v>674</v>
      </c>
    </row>
    <row r="102" spans="1:5" ht="12.75">
      <c r="A102" t="s">
        <v>44</v>
      </c>
      <c r="E102" s="28" t="s">
        <v>37</v>
      </c>
    </row>
    <row r="103" spans="1:16" ht="12.75">
      <c r="A103" s="19" t="s">
        <v>35</v>
      </c>
      <c s="23" t="s">
        <v>234</v>
      </c>
      <c s="23" t="s">
        <v>713</v>
      </c>
      <c s="19" t="s">
        <v>37</v>
      </c>
      <c s="24" t="s">
        <v>714</v>
      </c>
      <c s="25" t="s">
        <v>706</v>
      </c>
      <c s="26">
        <v>2</v>
      </c>
      <c s="26">
        <v>0</v>
      </c>
      <c s="26">
        <f>ROUND(ROUND(H103,2)*ROUND(G103,2),2)</f>
      </c>
      <c r="O103">
        <f>(I103*21)/100</f>
      </c>
      <c t="s">
        <v>12</v>
      </c>
    </row>
    <row r="104" spans="1:5" ht="12.75">
      <c r="A104" s="27" t="s">
        <v>40</v>
      </c>
      <c r="E104" s="28" t="s">
        <v>37</v>
      </c>
    </row>
    <row r="105" spans="1:5" ht="12.75">
      <c r="A105" s="29" t="s">
        <v>42</v>
      </c>
      <c r="E105" s="30" t="s">
        <v>37</v>
      </c>
    </row>
    <row r="106" spans="1:5" ht="12.75">
      <c r="A106" t="s">
        <v>44</v>
      </c>
      <c r="E106" s="28" t="s">
        <v>37</v>
      </c>
    </row>
    <row r="107" spans="1:16" ht="12.75">
      <c r="A107" s="19" t="s">
        <v>35</v>
      </c>
      <c s="23" t="s">
        <v>239</v>
      </c>
      <c s="23" t="s">
        <v>715</v>
      </c>
      <c s="19" t="s">
        <v>37</v>
      </c>
      <c s="24" t="s">
        <v>716</v>
      </c>
      <c s="25" t="s">
        <v>39</v>
      </c>
      <c s="26">
        <v>17.5</v>
      </c>
      <c s="26">
        <v>0</v>
      </c>
      <c s="26">
        <f>ROUND(ROUND(H107,2)*ROUND(G107,2),2)</f>
      </c>
      <c r="O107">
        <f>(I107*21)/100</f>
      </c>
      <c t="s">
        <v>12</v>
      </c>
    </row>
    <row r="108" spans="1:5" ht="12.75">
      <c r="A108" s="27" t="s">
        <v>40</v>
      </c>
      <c r="E108" s="28" t="s">
        <v>37</v>
      </c>
    </row>
    <row r="109" spans="1:5" ht="12.75">
      <c r="A109" s="29" t="s">
        <v>42</v>
      </c>
      <c r="E109" s="30" t="s">
        <v>717</v>
      </c>
    </row>
    <row r="110" spans="1:5" ht="12.75">
      <c r="A110" t="s">
        <v>44</v>
      </c>
      <c r="E110" s="28" t="s">
        <v>37</v>
      </c>
    </row>
    <row r="111" spans="1:16" ht="12.75">
      <c r="A111" s="19" t="s">
        <v>35</v>
      </c>
      <c s="23" t="s">
        <v>244</v>
      </c>
      <c s="23" t="s">
        <v>718</v>
      </c>
      <c s="19" t="s">
        <v>37</v>
      </c>
      <c s="24" t="s">
        <v>719</v>
      </c>
      <c s="25" t="s">
        <v>39</v>
      </c>
      <c s="26">
        <v>26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12.75">
      <c r="A112" s="27" t="s">
        <v>40</v>
      </c>
      <c r="E112" s="28" t="s">
        <v>37</v>
      </c>
    </row>
    <row r="113" spans="1:5" ht="12.75">
      <c r="A113" s="29" t="s">
        <v>42</v>
      </c>
      <c r="E113" s="30" t="s">
        <v>720</v>
      </c>
    </row>
    <row r="114" spans="1:5" ht="12.75">
      <c r="A114" t="s">
        <v>44</v>
      </c>
      <c r="E114" s="28" t="s">
        <v>37</v>
      </c>
    </row>
    <row r="115" spans="1:16" ht="12.75">
      <c r="A115" s="19" t="s">
        <v>35</v>
      </c>
      <c s="23" t="s">
        <v>250</v>
      </c>
      <c s="23" t="s">
        <v>721</v>
      </c>
      <c s="19" t="s">
        <v>37</v>
      </c>
      <c s="24" t="s">
        <v>722</v>
      </c>
      <c s="25" t="s">
        <v>58</v>
      </c>
      <c s="26">
        <v>1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40</v>
      </c>
      <c r="E116" s="28" t="s">
        <v>37</v>
      </c>
    </row>
    <row r="117" spans="1:5" ht="12.75">
      <c r="A117" s="29" t="s">
        <v>42</v>
      </c>
      <c r="E117" s="30" t="s">
        <v>37</v>
      </c>
    </row>
    <row r="118" spans="1:5" ht="12.75">
      <c r="A118" t="s">
        <v>44</v>
      </c>
      <c r="E118" s="28" t="s">
        <v>37</v>
      </c>
    </row>
    <row r="119" spans="1:16" ht="12.75">
      <c r="A119" s="19" t="s">
        <v>35</v>
      </c>
      <c s="23" t="s">
        <v>256</v>
      </c>
      <c s="23" t="s">
        <v>723</v>
      </c>
      <c s="19" t="s">
        <v>37</v>
      </c>
      <c s="24" t="s">
        <v>724</v>
      </c>
      <c s="25" t="s">
        <v>58</v>
      </c>
      <c s="26">
        <v>1</v>
      </c>
      <c s="26">
        <v>0</v>
      </c>
      <c s="26">
        <f>ROUND(ROUND(H119,2)*ROUND(G119,2),2)</f>
      </c>
      <c r="O119">
        <f>(I119*21)/100</f>
      </c>
      <c t="s">
        <v>12</v>
      </c>
    </row>
    <row r="120" spans="1:5" ht="12.75">
      <c r="A120" s="27" t="s">
        <v>40</v>
      </c>
      <c r="E120" s="28" t="s">
        <v>37</v>
      </c>
    </row>
    <row r="121" spans="1:5" ht="12.75">
      <c r="A121" s="29" t="s">
        <v>42</v>
      </c>
      <c r="E121" s="30" t="s">
        <v>37</v>
      </c>
    </row>
    <row r="122" spans="1:5" ht="12.75">
      <c r="A122" t="s">
        <v>44</v>
      </c>
      <c r="E122" s="28" t="s">
        <v>37</v>
      </c>
    </row>
    <row r="123" spans="1:16" ht="12.75">
      <c r="A123" s="19" t="s">
        <v>35</v>
      </c>
      <c s="23" t="s">
        <v>260</v>
      </c>
      <c s="23" t="s">
        <v>725</v>
      </c>
      <c s="19" t="s">
        <v>37</v>
      </c>
      <c s="24" t="s">
        <v>726</v>
      </c>
      <c s="25" t="s">
        <v>58</v>
      </c>
      <c s="26">
        <v>1</v>
      </c>
      <c s="26">
        <v>0</v>
      </c>
      <c s="26">
        <f>ROUND(ROUND(H123,2)*ROUND(G123,2),2)</f>
      </c>
      <c r="O123">
        <f>(I123*21)/100</f>
      </c>
      <c t="s">
        <v>12</v>
      </c>
    </row>
    <row r="124" spans="1:5" ht="12.75">
      <c r="A124" s="27" t="s">
        <v>40</v>
      </c>
      <c r="E124" s="28" t="s">
        <v>37</v>
      </c>
    </row>
    <row r="125" spans="1:5" ht="12.75">
      <c r="A125" s="29" t="s">
        <v>42</v>
      </c>
      <c r="E125" s="30" t="s">
        <v>37</v>
      </c>
    </row>
    <row r="126" spans="1:5" ht="12.75">
      <c r="A126" t="s">
        <v>44</v>
      </c>
      <c r="E126" s="28" t="s">
        <v>37</v>
      </c>
    </row>
    <row r="127" spans="1:16" ht="12.75">
      <c r="A127" s="19" t="s">
        <v>35</v>
      </c>
      <c s="23" t="s">
        <v>266</v>
      </c>
      <c s="23" t="s">
        <v>727</v>
      </c>
      <c s="19" t="s">
        <v>37</v>
      </c>
      <c s="24" t="s">
        <v>728</v>
      </c>
      <c s="25" t="s">
        <v>39</v>
      </c>
      <c s="26">
        <v>12.5</v>
      </c>
      <c s="26">
        <v>0</v>
      </c>
      <c s="26">
        <f>ROUND(ROUND(H127,2)*ROUND(G127,2),2)</f>
      </c>
      <c r="O127">
        <f>(I127*21)/100</f>
      </c>
      <c t="s">
        <v>12</v>
      </c>
    </row>
    <row r="128" spans="1:5" ht="12.75">
      <c r="A128" s="27" t="s">
        <v>40</v>
      </c>
      <c r="E128" s="28" t="s">
        <v>37</v>
      </c>
    </row>
    <row r="129" spans="1:5" ht="12.75">
      <c r="A129" s="29" t="s">
        <v>42</v>
      </c>
      <c r="E129" s="30" t="s">
        <v>679</v>
      </c>
    </row>
    <row r="130" spans="1:5" ht="12.75">
      <c r="A130" t="s">
        <v>44</v>
      </c>
      <c r="E130" s="28" t="s">
        <v>37</v>
      </c>
    </row>
    <row r="131" spans="1:16" ht="12.75">
      <c r="A131" s="19" t="s">
        <v>35</v>
      </c>
      <c s="23" t="s">
        <v>269</v>
      </c>
      <c s="23" t="s">
        <v>729</v>
      </c>
      <c s="19" t="s">
        <v>37</v>
      </c>
      <c s="24" t="s">
        <v>687</v>
      </c>
      <c s="25" t="s">
        <v>98</v>
      </c>
      <c s="26">
        <v>2</v>
      </c>
      <c s="26">
        <v>0</v>
      </c>
      <c s="26">
        <f>ROUND(ROUND(H131,2)*ROUND(G131,2),2)</f>
      </c>
      <c r="O131">
        <f>(I131*21)/100</f>
      </c>
      <c t="s">
        <v>12</v>
      </c>
    </row>
    <row r="132" spans="1:5" ht="12.75">
      <c r="A132" s="27" t="s">
        <v>40</v>
      </c>
      <c r="E132" s="28" t="s">
        <v>37</v>
      </c>
    </row>
    <row r="133" spans="1:5" ht="12.75">
      <c r="A133" s="29" t="s">
        <v>42</v>
      </c>
      <c r="E133" s="30" t="s">
        <v>232</v>
      </c>
    </row>
    <row r="134" spans="1:5" ht="12.75">
      <c r="A134" t="s">
        <v>44</v>
      </c>
      <c r="E134" s="28" t="s">
        <v>37</v>
      </c>
    </row>
    <row r="135" spans="1:16" ht="12.75">
      <c r="A135" s="19" t="s">
        <v>35</v>
      </c>
      <c s="23" t="s">
        <v>275</v>
      </c>
      <c s="23" t="s">
        <v>730</v>
      </c>
      <c s="19" t="s">
        <v>37</v>
      </c>
      <c s="24" t="s">
        <v>731</v>
      </c>
      <c s="25" t="s">
        <v>98</v>
      </c>
      <c s="26">
        <v>1</v>
      </c>
      <c s="26">
        <v>0</v>
      </c>
      <c s="26">
        <f>ROUND(ROUND(H135,2)*ROUND(G135,2),2)</f>
      </c>
      <c r="O135">
        <f>(I135*21)/100</f>
      </c>
      <c t="s">
        <v>12</v>
      </c>
    </row>
    <row r="136" spans="1:5" ht="12.75">
      <c r="A136" s="27" t="s">
        <v>40</v>
      </c>
      <c r="E136" s="28" t="s">
        <v>37</v>
      </c>
    </row>
    <row r="137" spans="1:5" ht="12.75">
      <c r="A137" s="29" t="s">
        <v>42</v>
      </c>
      <c r="E137" s="30" t="s">
        <v>37</v>
      </c>
    </row>
    <row r="138" spans="1:5" ht="12.75">
      <c r="A138" t="s">
        <v>44</v>
      </c>
      <c r="E138" s="28" t="s">
        <v>37</v>
      </c>
    </row>
    <row r="139" spans="1:16" ht="12.75">
      <c r="A139" s="19" t="s">
        <v>35</v>
      </c>
      <c s="23" t="s">
        <v>279</v>
      </c>
      <c s="23" t="s">
        <v>732</v>
      </c>
      <c s="19" t="s">
        <v>37</v>
      </c>
      <c s="24" t="s">
        <v>733</v>
      </c>
      <c s="25" t="s">
        <v>62</v>
      </c>
      <c s="26">
        <v>1</v>
      </c>
      <c s="26">
        <v>0</v>
      </c>
      <c s="26">
        <f>ROUND(ROUND(H139,2)*ROUND(G139,2),2)</f>
      </c>
      <c r="O139">
        <f>(I139*21)/100</f>
      </c>
      <c t="s">
        <v>12</v>
      </c>
    </row>
    <row r="140" spans="1:5" ht="12.75">
      <c r="A140" s="27" t="s">
        <v>40</v>
      </c>
      <c r="E140" s="28" t="s">
        <v>37</v>
      </c>
    </row>
    <row r="141" spans="1:5" ht="12.75">
      <c r="A141" s="29" t="s">
        <v>42</v>
      </c>
      <c r="E141" s="30" t="s">
        <v>54</v>
      </c>
    </row>
    <row r="142" spans="1:5" ht="12.75">
      <c r="A142" t="s">
        <v>44</v>
      </c>
      <c r="E142" s="28" t="s">
        <v>37</v>
      </c>
    </row>
    <row r="143" spans="1:16" ht="12.75">
      <c r="A143" s="19" t="s">
        <v>35</v>
      </c>
      <c s="23" t="s">
        <v>284</v>
      </c>
      <c s="23" t="s">
        <v>734</v>
      </c>
      <c s="19" t="s">
        <v>37</v>
      </c>
      <c s="24" t="s">
        <v>735</v>
      </c>
      <c s="25" t="s">
        <v>62</v>
      </c>
      <c s="26">
        <v>1</v>
      </c>
      <c s="26">
        <v>0</v>
      </c>
      <c s="26">
        <f>ROUND(ROUND(H143,2)*ROUND(G143,2),2)</f>
      </c>
      <c r="O143">
        <f>(I143*21)/100</f>
      </c>
      <c t="s">
        <v>12</v>
      </c>
    </row>
    <row r="144" spans="1:5" ht="12.75">
      <c r="A144" s="27" t="s">
        <v>40</v>
      </c>
      <c r="E144" s="28" t="s">
        <v>37</v>
      </c>
    </row>
    <row r="145" spans="1:5" ht="12.75">
      <c r="A145" s="29" t="s">
        <v>42</v>
      </c>
      <c r="E145" s="30" t="s">
        <v>54</v>
      </c>
    </row>
    <row r="146" spans="1:5" ht="12.75">
      <c r="A146" t="s">
        <v>44</v>
      </c>
      <c r="E146" s="28" t="s">
        <v>37</v>
      </c>
    </row>
    <row r="147" spans="1:16" ht="12.75">
      <c r="A147" s="19" t="s">
        <v>35</v>
      </c>
      <c s="23" t="s">
        <v>498</v>
      </c>
      <c s="23" t="s">
        <v>736</v>
      </c>
      <c s="19" t="s">
        <v>37</v>
      </c>
      <c s="24" t="s">
        <v>737</v>
      </c>
      <c s="25" t="s">
        <v>48</v>
      </c>
      <c s="26">
        <v>1</v>
      </c>
      <c s="26">
        <v>0</v>
      </c>
      <c s="26">
        <f>ROUND(ROUND(H147,2)*ROUND(G147,2),2)</f>
      </c>
      <c r="O147">
        <f>(I147*21)/100</f>
      </c>
      <c t="s">
        <v>12</v>
      </c>
    </row>
    <row r="148" spans="1:5" ht="12.75">
      <c r="A148" s="27" t="s">
        <v>40</v>
      </c>
      <c r="E148" s="28" t="s">
        <v>37</v>
      </c>
    </row>
    <row r="149" spans="1:5" ht="12.75">
      <c r="A149" s="29" t="s">
        <v>42</v>
      </c>
      <c r="E149" s="30" t="s">
        <v>37</v>
      </c>
    </row>
    <row r="150" spans="1:5" ht="12.75">
      <c r="A150" t="s">
        <v>44</v>
      </c>
      <c r="E150" s="28" t="s">
        <v>37</v>
      </c>
    </row>
    <row r="151" spans="1:16" ht="12.75">
      <c r="A151" s="19" t="s">
        <v>35</v>
      </c>
      <c s="23" t="s">
        <v>503</v>
      </c>
      <c s="23" t="s">
        <v>738</v>
      </c>
      <c s="19" t="s">
        <v>37</v>
      </c>
      <c s="24" t="s">
        <v>739</v>
      </c>
      <c s="25" t="s">
        <v>740</v>
      </c>
      <c s="26">
        <v>1</v>
      </c>
      <c s="26">
        <v>0</v>
      </c>
      <c s="26">
        <f>ROUND(ROUND(H151,2)*ROUND(G151,2),2)</f>
      </c>
      <c r="O151">
        <f>(I151*21)/100</f>
      </c>
      <c t="s">
        <v>12</v>
      </c>
    </row>
    <row r="152" spans="1:5" ht="12.75">
      <c r="A152" s="27" t="s">
        <v>40</v>
      </c>
      <c r="E152" s="28" t="s">
        <v>741</v>
      </c>
    </row>
    <row r="153" spans="1:5" ht="12.75">
      <c r="A153" s="29" t="s">
        <v>42</v>
      </c>
      <c r="E153" s="30" t="s">
        <v>54</v>
      </c>
    </row>
    <row r="154" spans="1:5" ht="12.75">
      <c r="A154" t="s">
        <v>44</v>
      </c>
      <c r="E154" s="28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0+O8+O17+O22+O27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742</v>
      </c>
      <c s="35">
        <f>0+I8+I17+I22+I27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742</v>
      </c>
      <c s="5"/>
      <c s="14" t="s">
        <v>743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354</v>
      </c>
      <c s="19" t="s">
        <v>37</v>
      </c>
      <c s="24" t="s">
        <v>355</v>
      </c>
      <c s="25" t="s">
        <v>117</v>
      </c>
      <c s="26">
        <v>29.16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25.5">
      <c r="A11" s="29" t="s">
        <v>42</v>
      </c>
      <c r="E11" s="30" t="s">
        <v>744</v>
      </c>
    </row>
    <row r="12" spans="1:5" ht="25.5">
      <c r="A12" t="s">
        <v>44</v>
      </c>
      <c r="E12" s="28" t="s">
        <v>120</v>
      </c>
    </row>
    <row r="13" spans="1:16" ht="12.75">
      <c r="A13" s="19" t="s">
        <v>35</v>
      </c>
      <c s="23" t="s">
        <v>12</v>
      </c>
      <c s="23" t="s">
        <v>745</v>
      </c>
      <c s="19" t="s">
        <v>37</v>
      </c>
      <c s="24" t="s">
        <v>746</v>
      </c>
      <c s="25" t="s">
        <v>166</v>
      </c>
      <c s="26">
        <v>18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51">
      <c r="A14" s="27" t="s">
        <v>40</v>
      </c>
      <c r="E14" s="28" t="s">
        <v>747</v>
      </c>
    </row>
    <row r="15" spans="1:5" ht="12.75">
      <c r="A15" s="29" t="s">
        <v>42</v>
      </c>
      <c r="E15" s="30" t="s">
        <v>748</v>
      </c>
    </row>
    <row r="16" spans="1:5" ht="12.75">
      <c r="A16" t="s">
        <v>44</v>
      </c>
      <c r="E16" s="28" t="s">
        <v>45</v>
      </c>
    </row>
    <row r="17" spans="1:18" ht="12.75" customHeight="1">
      <c r="A17" s="5" t="s">
        <v>33</v>
      </c>
      <c s="5"/>
      <c s="33" t="s">
        <v>19</v>
      </c>
      <c s="5"/>
      <c s="21" t="s">
        <v>125</v>
      </c>
      <c s="5"/>
      <c s="5"/>
      <c s="5"/>
      <c s="34">
        <f>0+Q17</f>
      </c>
      <c r="O17">
        <f>0+R17</f>
      </c>
      <c r="Q17">
        <f>0+I18</f>
      </c>
      <c>
        <f>0+O18</f>
      </c>
    </row>
    <row r="18" spans="1:16" ht="25.5">
      <c r="A18" s="19" t="s">
        <v>35</v>
      </c>
      <c s="23" t="s">
        <v>13</v>
      </c>
      <c s="23" t="s">
        <v>749</v>
      </c>
      <c s="19" t="s">
        <v>37</v>
      </c>
      <c s="24" t="s">
        <v>750</v>
      </c>
      <c s="25" t="s">
        <v>128</v>
      </c>
      <c s="26">
        <v>16.2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751</v>
      </c>
    </row>
    <row r="20" spans="1:5" ht="38.25">
      <c r="A20" s="29" t="s">
        <v>42</v>
      </c>
      <c r="E20" s="30" t="s">
        <v>752</v>
      </c>
    </row>
    <row r="21" spans="1:5" ht="63.75">
      <c r="A21" t="s">
        <v>44</v>
      </c>
      <c r="E21" s="28" t="s">
        <v>131</v>
      </c>
    </row>
    <row r="22" spans="1:18" ht="12.75" customHeight="1">
      <c r="A22" s="5" t="s">
        <v>33</v>
      </c>
      <c s="5"/>
      <c s="33" t="s">
        <v>12</v>
      </c>
      <c s="5"/>
      <c s="21" t="s">
        <v>170</v>
      </c>
      <c s="5"/>
      <c s="5"/>
      <c s="5"/>
      <c s="34">
        <f>0+Q22</f>
      </c>
      <c r="O22">
        <f>0+R22</f>
      </c>
      <c r="Q22">
        <f>0+I23</f>
      </c>
      <c>
        <f>0+O23</f>
      </c>
    </row>
    <row r="23" spans="1:16" ht="12.75">
      <c r="A23" s="19" t="s">
        <v>35</v>
      </c>
      <c s="23" t="s">
        <v>23</v>
      </c>
      <c s="23" t="s">
        <v>753</v>
      </c>
      <c s="19" t="s">
        <v>37</v>
      </c>
      <c s="24" t="s">
        <v>754</v>
      </c>
      <c s="25" t="s">
        <v>166</v>
      </c>
      <c s="26">
        <v>180</v>
      </c>
      <c s="26">
        <v>0</v>
      </c>
      <c s="26">
        <f>ROUND(ROUND(H23,2)*ROUND(G23,2),2)</f>
      </c>
      <c r="O23">
        <f>(I23*21)/100</f>
      </c>
      <c t="s">
        <v>12</v>
      </c>
    </row>
    <row r="24" spans="1:5" ht="25.5">
      <c r="A24" s="27" t="s">
        <v>40</v>
      </c>
      <c r="E24" s="28" t="s">
        <v>755</v>
      </c>
    </row>
    <row r="25" spans="1:5" ht="12.75">
      <c r="A25" s="29" t="s">
        <v>42</v>
      </c>
      <c r="E25" s="30" t="s">
        <v>756</v>
      </c>
    </row>
    <row r="26" spans="1:5" ht="102">
      <c r="A26" t="s">
        <v>44</v>
      </c>
      <c r="E26" s="28" t="s">
        <v>757</v>
      </c>
    </row>
    <row r="27" spans="1:18" ht="12.75" customHeight="1">
      <c r="A27" s="5" t="s">
        <v>33</v>
      </c>
      <c s="5"/>
      <c s="33" t="s">
        <v>25</v>
      </c>
      <c s="5"/>
      <c s="21" t="s">
        <v>176</v>
      </c>
      <c s="5"/>
      <c s="5"/>
      <c s="5"/>
      <c s="34">
        <f>0+Q27</f>
      </c>
      <c r="O27">
        <f>0+R27</f>
      </c>
      <c r="Q27">
        <f>0+I28+I32</f>
      </c>
      <c>
        <f>0+O28+O32</f>
      </c>
    </row>
    <row r="28" spans="1:16" ht="12.75">
      <c r="A28" s="19" t="s">
        <v>35</v>
      </c>
      <c s="23" t="s">
        <v>25</v>
      </c>
      <c s="23" t="s">
        <v>758</v>
      </c>
      <c s="19" t="s">
        <v>37</v>
      </c>
      <c s="24" t="s">
        <v>759</v>
      </c>
      <c s="25" t="s">
        <v>166</v>
      </c>
      <c s="26">
        <v>90</v>
      </c>
      <c s="26">
        <v>0</v>
      </c>
      <c s="26">
        <f>ROUND(ROUND(H28,2)*ROUND(G28,2),2)</f>
      </c>
      <c r="O28">
        <f>(I28*21)/100</f>
      </c>
      <c t="s">
        <v>12</v>
      </c>
    </row>
    <row r="29" spans="1:5" ht="12.75">
      <c r="A29" s="27" t="s">
        <v>40</v>
      </c>
      <c r="E29" s="28" t="s">
        <v>760</v>
      </c>
    </row>
    <row r="30" spans="1:5" ht="25.5">
      <c r="A30" s="29" t="s">
        <v>42</v>
      </c>
      <c r="E30" s="30" t="s">
        <v>761</v>
      </c>
    </row>
    <row r="31" spans="1:5" ht="51">
      <c r="A31" t="s">
        <v>44</v>
      </c>
      <c r="E31" s="28" t="s">
        <v>181</v>
      </c>
    </row>
    <row r="32" spans="1:16" ht="12.75">
      <c r="A32" s="19" t="s">
        <v>35</v>
      </c>
      <c s="23" t="s">
        <v>27</v>
      </c>
      <c s="23" t="s">
        <v>762</v>
      </c>
      <c s="19" t="s">
        <v>37</v>
      </c>
      <c s="24" t="s">
        <v>763</v>
      </c>
      <c s="25" t="s">
        <v>166</v>
      </c>
      <c s="26">
        <v>117</v>
      </c>
      <c s="26">
        <v>0</v>
      </c>
      <c s="26">
        <f>ROUND(ROUND(H32,2)*ROUND(G32,2),2)</f>
      </c>
      <c r="O32">
        <f>(I32*21)/100</f>
      </c>
      <c t="s">
        <v>12</v>
      </c>
    </row>
    <row r="33" spans="1:5" ht="12.75">
      <c r="A33" s="27" t="s">
        <v>40</v>
      </c>
      <c r="E33" s="28" t="s">
        <v>764</v>
      </c>
    </row>
    <row r="34" spans="1:5" ht="25.5">
      <c r="A34" s="29" t="s">
        <v>42</v>
      </c>
      <c r="E34" s="30" t="s">
        <v>765</v>
      </c>
    </row>
    <row r="35" spans="1:5" ht="51">
      <c r="A35" t="s">
        <v>44</v>
      </c>
      <c r="E35" s="28" t="s">
        <v>181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